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Municipalities\03. Allocations\2022-23\WC\"/>
    </mc:Choice>
  </mc:AlternateContent>
  <bookViews>
    <workbookView xWindow="480" yWindow="60" windowWidth="13280" windowHeight="7170" activeTab="1"/>
  </bookViews>
  <sheets>
    <sheet name="Summary" sheetId="1" r:id="rId1"/>
    <sheet name="CPT" sheetId="2" r:id="rId2"/>
    <sheet name="DC1" sheetId="3" r:id="rId3"/>
    <sheet name="DC2" sheetId="4" r:id="rId4"/>
    <sheet name="DC3" sheetId="5" r:id="rId5"/>
    <sheet name="DC4" sheetId="6" r:id="rId6"/>
    <sheet name="DC5" sheetId="7" r:id="rId7"/>
    <sheet name="WC011" sheetId="8" r:id="rId8"/>
    <sheet name="WC012" sheetId="9" r:id="rId9"/>
    <sheet name="WC013" sheetId="10" r:id="rId10"/>
    <sheet name="WC014" sheetId="11" r:id="rId11"/>
    <sheet name="WC015" sheetId="12" r:id="rId12"/>
    <sheet name="WC022" sheetId="13" r:id="rId13"/>
    <sheet name="WC023" sheetId="14" r:id="rId14"/>
    <sheet name="WC024" sheetId="15" r:id="rId15"/>
    <sheet name="WC025" sheetId="16" r:id="rId16"/>
    <sheet name="WC026" sheetId="17" r:id="rId17"/>
    <sheet name="WC031" sheetId="18" r:id="rId18"/>
    <sheet name="WC032" sheetId="19" r:id="rId19"/>
    <sheet name="WC033" sheetId="20" r:id="rId20"/>
    <sheet name="WC034" sheetId="21" r:id="rId21"/>
    <sheet name="WC041" sheetId="22" r:id="rId22"/>
    <sheet name="WC042" sheetId="23" r:id="rId23"/>
    <sheet name="WC043" sheetId="24" r:id="rId24"/>
    <sheet name="WC044" sheetId="25" r:id="rId25"/>
    <sheet name="WC045" sheetId="26" r:id="rId26"/>
    <sheet name="WC047" sheetId="27" r:id="rId27"/>
    <sheet name="WC048" sheetId="28" r:id="rId28"/>
    <sheet name="WC051" sheetId="29" r:id="rId29"/>
    <sheet name="WC052" sheetId="30" r:id="rId30"/>
    <sheet name="WC053" sheetId="31" r:id="rId31"/>
  </sheets>
  <definedNames>
    <definedName name="_xlnm.Print_Area" localSheetId="1">CPT!$A$1:$H$188</definedName>
    <definedName name="_xlnm.Print_Area" localSheetId="2">'DC1'!$A$1:$H$188</definedName>
    <definedName name="_xlnm.Print_Area" localSheetId="3">'DC2'!$A$1:$H$188</definedName>
    <definedName name="_xlnm.Print_Area" localSheetId="4">'DC3'!$A$1:$H$188</definedName>
    <definedName name="_xlnm.Print_Area" localSheetId="5">'DC4'!$A$1:$H$188</definedName>
    <definedName name="_xlnm.Print_Area" localSheetId="6">'DC5'!$A$1:$H$188</definedName>
    <definedName name="_xlnm.Print_Area" localSheetId="0">Summary!$A$1:$H$189</definedName>
    <definedName name="_xlnm.Print_Area" localSheetId="7">'WC011'!$A$1:$H$188</definedName>
    <definedName name="_xlnm.Print_Area" localSheetId="8">'WC012'!$A$1:$H$188</definedName>
    <definedName name="_xlnm.Print_Area" localSheetId="9">'WC013'!$A$1:$H$188</definedName>
    <definedName name="_xlnm.Print_Area" localSheetId="10">'WC014'!$A$1:$H$188</definedName>
    <definedName name="_xlnm.Print_Area" localSheetId="11">'WC015'!$A$1:$H$188</definedName>
    <definedName name="_xlnm.Print_Area" localSheetId="12">'WC022'!$A$1:$H$188</definedName>
    <definedName name="_xlnm.Print_Area" localSheetId="13">'WC023'!$A$1:$H$188</definedName>
    <definedName name="_xlnm.Print_Area" localSheetId="14">'WC024'!$A$1:$H$188</definedName>
    <definedName name="_xlnm.Print_Area" localSheetId="15">'WC025'!$A$1:$H$188</definedName>
    <definedName name="_xlnm.Print_Area" localSheetId="16">'WC026'!$A$1:$H$188</definedName>
    <definedName name="_xlnm.Print_Area" localSheetId="17">'WC031'!$A$1:$H$188</definedName>
    <definedName name="_xlnm.Print_Area" localSheetId="18">'WC032'!$A$1:$H$188</definedName>
    <definedName name="_xlnm.Print_Area" localSheetId="19">'WC033'!$A$1:$H$188</definedName>
    <definedName name="_xlnm.Print_Area" localSheetId="20">'WC034'!$A$1:$H$188</definedName>
    <definedName name="_xlnm.Print_Area" localSheetId="21">'WC041'!$A$1:$H$188</definedName>
    <definedName name="_xlnm.Print_Area" localSheetId="22">'WC042'!$A$1:$H$188</definedName>
    <definedName name="_xlnm.Print_Area" localSheetId="23">'WC043'!$A$1:$H$188</definedName>
    <definedName name="_xlnm.Print_Area" localSheetId="24">'WC044'!$A$1:$H$188</definedName>
    <definedName name="_xlnm.Print_Area" localSheetId="25">'WC045'!$A$1:$H$188</definedName>
    <definedName name="_xlnm.Print_Area" localSheetId="26">'WC047'!$A$1:$H$188</definedName>
    <definedName name="_xlnm.Print_Area" localSheetId="27">'WC048'!$A$1:$H$188</definedName>
    <definedName name="_xlnm.Print_Area" localSheetId="28">'WC051'!$A$1:$H$188</definedName>
    <definedName name="_xlnm.Print_Area" localSheetId="29">'WC052'!$A$1:$H$188</definedName>
    <definedName name="_xlnm.Print_Area" localSheetId="30">'WC053'!$A$1:$H$188</definedName>
  </definedNames>
  <calcPr calcId="162913"/>
</workbook>
</file>

<file path=xl/calcChain.xml><?xml version="1.0" encoding="utf-8"?>
<calcChain xmlns="http://schemas.openxmlformats.org/spreadsheetml/2006/main">
  <c r="F30" i="2" l="1"/>
  <c r="F30" i="1"/>
  <c r="F42" i="1"/>
  <c r="F7" i="1"/>
  <c r="G91" i="3" l="1"/>
  <c r="H91" i="3"/>
  <c r="G91" i="4"/>
  <c r="H91" i="4"/>
  <c r="G91" i="5"/>
  <c r="H91" i="5"/>
  <c r="G91" i="6"/>
  <c r="H91" i="6"/>
  <c r="G91" i="7"/>
  <c r="H91" i="7"/>
  <c r="G91" i="8"/>
  <c r="H91" i="8"/>
  <c r="G91" i="9"/>
  <c r="H91" i="9"/>
  <c r="G91" i="10"/>
  <c r="H91" i="10"/>
  <c r="G91" i="11"/>
  <c r="H91" i="11"/>
  <c r="G91" i="12"/>
  <c r="H91" i="12"/>
  <c r="G91" i="13"/>
  <c r="H91" i="13"/>
  <c r="G91" i="14"/>
  <c r="H91" i="14"/>
  <c r="G91" i="15"/>
  <c r="H91" i="15"/>
  <c r="G91" i="16"/>
  <c r="H91" i="16"/>
  <c r="G91" i="17"/>
  <c r="H91" i="17"/>
  <c r="G91" i="18"/>
  <c r="H91" i="18"/>
  <c r="G91" i="19"/>
  <c r="H91" i="19"/>
  <c r="G91" i="20"/>
  <c r="H91" i="20"/>
  <c r="G91" i="21"/>
  <c r="H91" i="21"/>
  <c r="G91" i="22"/>
  <c r="H91" i="22"/>
  <c r="G91" i="23"/>
  <c r="H91" i="23"/>
  <c r="G91" i="24"/>
  <c r="H91" i="24"/>
  <c r="G91" i="25"/>
  <c r="H91" i="25"/>
  <c r="G91" i="26"/>
  <c r="H91" i="26"/>
  <c r="G91" i="27"/>
  <c r="H91" i="27"/>
  <c r="G91" i="28"/>
  <c r="H91" i="28"/>
  <c r="G91" i="29"/>
  <c r="H91" i="29"/>
  <c r="G91" i="30"/>
  <c r="H91" i="30"/>
  <c r="G91" i="31"/>
  <c r="H91" i="31"/>
  <c r="G91" i="2"/>
  <c r="H91" i="2"/>
  <c r="F91" i="3"/>
  <c r="F91" i="4"/>
  <c r="F91" i="5"/>
  <c r="F91" i="6"/>
  <c r="F91" i="7"/>
  <c r="F91" i="8"/>
  <c r="F91" i="9"/>
  <c r="F91" i="10"/>
  <c r="F91" i="11"/>
  <c r="F91" i="12"/>
  <c r="F91" i="13"/>
  <c r="F91" i="14"/>
  <c r="F91" i="15"/>
  <c r="F91" i="16"/>
  <c r="F91" i="17"/>
  <c r="F91" i="18"/>
  <c r="F91" i="19"/>
  <c r="F91" i="20"/>
  <c r="F91" i="21"/>
  <c r="F91" i="22"/>
  <c r="F91" i="23"/>
  <c r="F91" i="24"/>
  <c r="F91" i="25"/>
  <c r="F91" i="26"/>
  <c r="F91" i="27"/>
  <c r="F91" i="28"/>
  <c r="F91" i="29"/>
  <c r="F91" i="30"/>
  <c r="F91" i="31"/>
  <c r="F91" i="2"/>
  <c r="G91" i="1" l="1"/>
  <c r="H91" i="1"/>
  <c r="F91" i="1"/>
  <c r="H114" i="1"/>
  <c r="G114" i="1"/>
  <c r="H126" i="1"/>
  <c r="F114" i="1" l="1"/>
  <c r="H100" i="1"/>
  <c r="G100" i="1"/>
  <c r="F100" i="1"/>
  <c r="G92" i="1"/>
  <c r="H92" i="1"/>
  <c r="F92" i="1"/>
  <c r="G126" i="1" l="1"/>
  <c r="F126" i="1"/>
  <c r="H70" i="1"/>
  <c r="G70" i="1"/>
  <c r="F70" i="1"/>
  <c r="H57" i="1"/>
  <c r="G57" i="1"/>
  <c r="F57" i="1"/>
  <c r="F53" i="2"/>
  <c r="F101" i="1"/>
  <c r="G101" i="1"/>
  <c r="H101" i="1"/>
  <c r="F102" i="1"/>
  <c r="G102" i="1"/>
  <c r="H102" i="1"/>
  <c r="F103" i="1"/>
  <c r="G103" i="1"/>
  <c r="H103" i="1"/>
  <c r="F104" i="1"/>
  <c r="G104" i="1"/>
  <c r="H104" i="1"/>
  <c r="F105" i="1"/>
  <c r="G105" i="1"/>
  <c r="H105" i="1"/>
  <c r="F106" i="1"/>
  <c r="G106" i="1"/>
  <c r="H106" i="1"/>
  <c r="G99" i="1"/>
  <c r="H99" i="1"/>
  <c r="F99" i="1"/>
  <c r="F93" i="1"/>
  <c r="G93" i="1"/>
  <c r="H93" i="1"/>
  <c r="F94" i="1"/>
  <c r="G94" i="1"/>
  <c r="H94" i="1"/>
  <c r="F95" i="1"/>
  <c r="G95" i="1"/>
  <c r="H95" i="1"/>
  <c r="F96" i="1"/>
  <c r="G96" i="1"/>
  <c r="H96" i="1"/>
  <c r="F87" i="1"/>
  <c r="G87" i="1"/>
  <c r="H87" i="1"/>
  <c r="F88" i="1"/>
  <c r="G88" i="1"/>
  <c r="H88" i="1"/>
  <c r="F89" i="1"/>
  <c r="G89" i="1"/>
  <c r="H89" i="1"/>
  <c r="G86" i="1"/>
  <c r="H86" i="1"/>
  <c r="F86" i="1"/>
  <c r="F81" i="1"/>
  <c r="G81" i="1"/>
  <c r="H81" i="1"/>
  <c r="F82" i="1"/>
  <c r="G82" i="1"/>
  <c r="H82" i="1"/>
  <c r="F83" i="1"/>
  <c r="G83" i="1"/>
  <c r="H83" i="1"/>
  <c r="G80" i="1"/>
  <c r="H80" i="1"/>
  <c r="F80" i="1"/>
  <c r="F75" i="1"/>
  <c r="G75" i="1"/>
  <c r="H75" i="1"/>
  <c r="F76" i="1"/>
  <c r="G76" i="1"/>
  <c r="H76" i="1"/>
  <c r="F77" i="1"/>
  <c r="G77" i="1"/>
  <c r="H77" i="1"/>
  <c r="G74" i="1"/>
  <c r="H74" i="1"/>
  <c r="F74" i="1"/>
  <c r="F68" i="1"/>
  <c r="G68" i="1"/>
  <c r="H68" i="1"/>
  <c r="F69" i="1"/>
  <c r="G69" i="1"/>
  <c r="H69" i="1"/>
  <c r="F71" i="1"/>
  <c r="G71" i="1"/>
  <c r="H71" i="1"/>
  <c r="G67" i="1"/>
  <c r="H67" i="1"/>
  <c r="F67" i="1"/>
  <c r="F62" i="1"/>
  <c r="G62" i="1"/>
  <c r="H62" i="1"/>
  <c r="F63" i="1"/>
  <c r="G63" i="1"/>
  <c r="H63" i="1"/>
  <c r="F64" i="1"/>
  <c r="G64" i="1"/>
  <c r="H64" i="1"/>
  <c r="G61" i="1"/>
  <c r="H61" i="1"/>
  <c r="F61" i="1"/>
  <c r="F55" i="1"/>
  <c r="G55" i="1"/>
  <c r="H55" i="1"/>
  <c r="F56" i="1"/>
  <c r="G56" i="1"/>
  <c r="H56" i="1"/>
  <c r="F58" i="1"/>
  <c r="G58" i="1"/>
  <c r="H58" i="1"/>
  <c r="G54" i="1"/>
  <c r="H54" i="1"/>
  <c r="F54" i="1"/>
  <c r="H49" i="1"/>
  <c r="H50" i="1"/>
  <c r="H51" i="1"/>
  <c r="G49" i="1"/>
  <c r="G50" i="1"/>
  <c r="G51" i="1"/>
  <c r="F49" i="1"/>
  <c r="F50" i="1"/>
  <c r="F51" i="1"/>
  <c r="G48" i="1"/>
  <c r="H48" i="1"/>
  <c r="F98" i="2"/>
  <c r="F98" i="3"/>
  <c r="F98" i="4"/>
  <c r="F98" i="5"/>
  <c r="F98" i="6"/>
  <c r="F98" i="7"/>
  <c r="F98" i="8"/>
  <c r="F98" i="9"/>
  <c r="F98" i="10"/>
  <c r="F98" i="11"/>
  <c r="F98" i="12"/>
  <c r="F98" i="13"/>
  <c r="F98" i="14"/>
  <c r="F98" i="15"/>
  <c r="F98" i="16"/>
  <c r="F98" i="17"/>
  <c r="F98" i="18"/>
  <c r="F98" i="19"/>
  <c r="F98" i="20"/>
  <c r="F98" i="21"/>
  <c r="F98" i="22"/>
  <c r="F98" i="23"/>
  <c r="F98" i="24"/>
  <c r="F98" i="25"/>
  <c r="F98" i="26"/>
  <c r="F98" i="27"/>
  <c r="F98" i="28"/>
  <c r="F98" i="29"/>
  <c r="F98" i="30"/>
  <c r="F98" i="31"/>
  <c r="F79" i="2"/>
  <c r="F79" i="3"/>
  <c r="F79" i="4"/>
  <c r="F79" i="5"/>
  <c r="F79" i="6"/>
  <c r="F79" i="7"/>
  <c r="F79" i="8"/>
  <c r="F79" i="9"/>
  <c r="F79" i="10"/>
  <c r="F79" i="11"/>
  <c r="F79" i="12"/>
  <c r="F79" i="13"/>
  <c r="F79" i="14"/>
  <c r="F79" i="15"/>
  <c r="F79" i="16"/>
  <c r="F79" i="17"/>
  <c r="F79" i="18"/>
  <c r="F79" i="19"/>
  <c r="F79" i="20"/>
  <c r="F79" i="21"/>
  <c r="F79" i="22"/>
  <c r="F79" i="23"/>
  <c r="F79" i="24"/>
  <c r="F79" i="25"/>
  <c r="F79" i="26"/>
  <c r="F79" i="27"/>
  <c r="F79" i="28"/>
  <c r="F79" i="29"/>
  <c r="F79" i="30"/>
  <c r="F79" i="31"/>
  <c r="F53" i="3"/>
  <c r="F53" i="4"/>
  <c r="F53" i="5"/>
  <c r="F53" i="6"/>
  <c r="F53" i="7"/>
  <c r="F53" i="8"/>
  <c r="F53" i="9"/>
  <c r="F53" i="10"/>
  <c r="F53" i="11"/>
  <c r="F53" i="12"/>
  <c r="F53" i="13"/>
  <c r="F53" i="14"/>
  <c r="F53" i="15"/>
  <c r="F53" i="16"/>
  <c r="F53" i="17"/>
  <c r="F53" i="18"/>
  <c r="F53" i="19"/>
  <c r="F53" i="20"/>
  <c r="F53" i="21"/>
  <c r="F53" i="22"/>
  <c r="F53" i="23"/>
  <c r="F53" i="24"/>
  <c r="F53" i="25"/>
  <c r="F53" i="26"/>
  <c r="F53" i="27"/>
  <c r="F53" i="28"/>
  <c r="F53" i="29"/>
  <c r="F53" i="30"/>
  <c r="F53" i="31"/>
  <c r="F98" i="1" l="1"/>
  <c r="F79" i="1"/>
  <c r="F53" i="1"/>
  <c r="F48" i="1"/>
  <c r="H121" i="2" l="1"/>
  <c r="G121" i="2"/>
  <c r="F121" i="2"/>
  <c r="H115" i="2"/>
  <c r="G115" i="2"/>
  <c r="F115" i="2"/>
  <c r="H108" i="2"/>
  <c r="G108" i="2"/>
  <c r="F108" i="2"/>
  <c r="H98" i="2"/>
  <c r="G98" i="2"/>
  <c r="H85" i="2"/>
  <c r="G85" i="2"/>
  <c r="F85" i="2"/>
  <c r="H79" i="2"/>
  <c r="G79" i="2"/>
  <c r="H73" i="2"/>
  <c r="G73" i="2"/>
  <c r="F73" i="2"/>
  <c r="H66" i="2"/>
  <c r="G66" i="2"/>
  <c r="F66" i="2"/>
  <c r="H60" i="2"/>
  <c r="G60" i="2"/>
  <c r="F60" i="2"/>
  <c r="H53" i="2"/>
  <c r="G53" i="2"/>
  <c r="H47" i="2"/>
  <c r="G47" i="2"/>
  <c r="F47" i="2"/>
  <c r="H121" i="3"/>
  <c r="G121" i="3"/>
  <c r="F121" i="3"/>
  <c r="H115" i="3"/>
  <c r="G115" i="3"/>
  <c r="F115" i="3"/>
  <c r="H108" i="3"/>
  <c r="G108" i="3"/>
  <c r="F108" i="3"/>
  <c r="H98" i="3"/>
  <c r="G98" i="3"/>
  <c r="H85" i="3"/>
  <c r="G85" i="3"/>
  <c r="F85" i="3"/>
  <c r="H79" i="3"/>
  <c r="G79" i="3"/>
  <c r="H73" i="3"/>
  <c r="G73" i="3"/>
  <c r="F73" i="3"/>
  <c r="H66" i="3"/>
  <c r="G66" i="3"/>
  <c r="F66" i="3"/>
  <c r="H60" i="3"/>
  <c r="G60" i="3"/>
  <c r="F60" i="3"/>
  <c r="H53" i="3"/>
  <c r="G53" i="3"/>
  <c r="H47" i="3"/>
  <c r="G47" i="3"/>
  <c r="F47" i="3"/>
  <c r="H121" i="4"/>
  <c r="G121" i="4"/>
  <c r="F121" i="4"/>
  <c r="H115" i="4"/>
  <c r="G115" i="4"/>
  <c r="F115" i="4"/>
  <c r="H108" i="4"/>
  <c r="G108" i="4"/>
  <c r="F108" i="4"/>
  <c r="H98" i="4"/>
  <c r="G98" i="4"/>
  <c r="H85" i="4"/>
  <c r="G85" i="4"/>
  <c r="F85" i="4"/>
  <c r="H79" i="4"/>
  <c r="G79" i="4"/>
  <c r="H73" i="4"/>
  <c r="G73" i="4"/>
  <c r="F73" i="4"/>
  <c r="H66" i="4"/>
  <c r="G66" i="4"/>
  <c r="F66" i="4"/>
  <c r="H60" i="4"/>
  <c r="G60" i="4"/>
  <c r="F60" i="4"/>
  <c r="H53" i="4"/>
  <c r="G53" i="4"/>
  <c r="H47" i="4"/>
  <c r="G47" i="4"/>
  <c r="F47" i="4"/>
  <c r="H121" i="5"/>
  <c r="G121" i="5"/>
  <c r="F121" i="5"/>
  <c r="H115" i="5"/>
  <c r="G115" i="5"/>
  <c r="F115" i="5"/>
  <c r="H108" i="5"/>
  <c r="G108" i="5"/>
  <c r="F108" i="5"/>
  <c r="H98" i="5"/>
  <c r="G98" i="5"/>
  <c r="H85" i="5"/>
  <c r="G85" i="5"/>
  <c r="F85" i="5"/>
  <c r="H79" i="5"/>
  <c r="G79" i="5"/>
  <c r="H73" i="5"/>
  <c r="G73" i="5"/>
  <c r="F73" i="5"/>
  <c r="H66" i="5"/>
  <c r="G66" i="5"/>
  <c r="F66" i="5"/>
  <c r="H60" i="5"/>
  <c r="G60" i="5"/>
  <c r="F60" i="5"/>
  <c r="H53" i="5"/>
  <c r="G53" i="5"/>
  <c r="H47" i="5"/>
  <c r="G47" i="5"/>
  <c r="F47" i="5"/>
  <c r="H121" i="6"/>
  <c r="G121" i="6"/>
  <c r="F121" i="6"/>
  <c r="H115" i="6"/>
  <c r="G115" i="6"/>
  <c r="F115" i="6"/>
  <c r="H108" i="6"/>
  <c r="G108" i="6"/>
  <c r="F108" i="6"/>
  <c r="H98" i="6"/>
  <c r="G98" i="6"/>
  <c r="H85" i="6"/>
  <c r="G85" i="6"/>
  <c r="F85" i="6"/>
  <c r="H79" i="6"/>
  <c r="G79" i="6"/>
  <c r="H73" i="6"/>
  <c r="G73" i="6"/>
  <c r="F73" i="6"/>
  <c r="H66" i="6"/>
  <c r="G66" i="6"/>
  <c r="F66" i="6"/>
  <c r="H60" i="6"/>
  <c r="G60" i="6"/>
  <c r="F60" i="6"/>
  <c r="H53" i="6"/>
  <c r="G53" i="6"/>
  <c r="H47" i="6"/>
  <c r="G47" i="6"/>
  <c r="F47" i="6"/>
  <c r="H121" i="7"/>
  <c r="G121" i="7"/>
  <c r="F121" i="7"/>
  <c r="H115" i="7"/>
  <c r="G115" i="7"/>
  <c r="F115" i="7"/>
  <c r="H108" i="7"/>
  <c r="G108" i="7"/>
  <c r="F108" i="7"/>
  <c r="H98" i="7"/>
  <c r="G98" i="7"/>
  <c r="H85" i="7"/>
  <c r="G85" i="7"/>
  <c r="F85" i="7"/>
  <c r="H79" i="7"/>
  <c r="G79" i="7"/>
  <c r="H73" i="7"/>
  <c r="G73" i="7"/>
  <c r="F73" i="7"/>
  <c r="H66" i="7"/>
  <c r="G66" i="7"/>
  <c r="F66" i="7"/>
  <c r="H60" i="7"/>
  <c r="G60" i="7"/>
  <c r="F60" i="7"/>
  <c r="H53" i="7"/>
  <c r="G53" i="7"/>
  <c r="H47" i="7"/>
  <c r="G47" i="7"/>
  <c r="F47" i="7"/>
  <c r="H121" i="8"/>
  <c r="G121" i="8"/>
  <c r="F121" i="8"/>
  <c r="H115" i="8"/>
  <c r="G115" i="8"/>
  <c r="F115" i="8"/>
  <c r="H108" i="8"/>
  <c r="G108" i="8"/>
  <c r="F108" i="8"/>
  <c r="H98" i="8"/>
  <c r="G98" i="8"/>
  <c r="H85" i="8"/>
  <c r="G85" i="8"/>
  <c r="F85" i="8"/>
  <c r="H79" i="8"/>
  <c r="G79" i="8"/>
  <c r="H73" i="8"/>
  <c r="G73" i="8"/>
  <c r="F73" i="8"/>
  <c r="H66" i="8"/>
  <c r="G66" i="8"/>
  <c r="F66" i="8"/>
  <c r="H60" i="8"/>
  <c r="G60" i="8"/>
  <c r="F60" i="8"/>
  <c r="H53" i="8"/>
  <c r="G53" i="8"/>
  <c r="H47" i="8"/>
  <c r="G47" i="8"/>
  <c r="F47" i="8"/>
  <c r="H121" i="9"/>
  <c r="G121" i="9"/>
  <c r="F121" i="9"/>
  <c r="H115" i="9"/>
  <c r="G115" i="9"/>
  <c r="F115" i="9"/>
  <c r="H108" i="9"/>
  <c r="G108" i="9"/>
  <c r="F108" i="9"/>
  <c r="H98" i="9"/>
  <c r="G98" i="9"/>
  <c r="H85" i="9"/>
  <c r="G85" i="9"/>
  <c r="F85" i="9"/>
  <c r="H79" i="9"/>
  <c r="G79" i="9"/>
  <c r="H73" i="9"/>
  <c r="G73" i="9"/>
  <c r="F73" i="9"/>
  <c r="H66" i="9"/>
  <c r="G66" i="9"/>
  <c r="F66" i="9"/>
  <c r="H60" i="9"/>
  <c r="G60" i="9"/>
  <c r="F60" i="9"/>
  <c r="H53" i="9"/>
  <c r="G53" i="9"/>
  <c r="H47" i="9"/>
  <c r="G47" i="9"/>
  <c r="F47" i="9"/>
  <c r="H121" i="10"/>
  <c r="G121" i="10"/>
  <c r="F121" i="10"/>
  <c r="H115" i="10"/>
  <c r="G115" i="10"/>
  <c r="F115" i="10"/>
  <c r="H108" i="10"/>
  <c r="G108" i="10"/>
  <c r="F108" i="10"/>
  <c r="H98" i="10"/>
  <c r="G98" i="10"/>
  <c r="H85" i="10"/>
  <c r="G85" i="10"/>
  <c r="F85" i="10"/>
  <c r="H79" i="10"/>
  <c r="G79" i="10"/>
  <c r="H73" i="10"/>
  <c r="G73" i="10"/>
  <c r="F73" i="10"/>
  <c r="H66" i="10"/>
  <c r="G66" i="10"/>
  <c r="F66" i="10"/>
  <c r="H60" i="10"/>
  <c r="G60" i="10"/>
  <c r="F60" i="10"/>
  <c r="H53" i="10"/>
  <c r="G53" i="10"/>
  <c r="H47" i="10"/>
  <c r="G47" i="10"/>
  <c r="F47" i="10"/>
  <c r="H121" i="11"/>
  <c r="G121" i="11"/>
  <c r="F121" i="11"/>
  <c r="H115" i="11"/>
  <c r="G115" i="11"/>
  <c r="F115" i="11"/>
  <c r="H108" i="11"/>
  <c r="G108" i="11"/>
  <c r="F108" i="11"/>
  <c r="H98" i="11"/>
  <c r="G98" i="11"/>
  <c r="H85" i="11"/>
  <c r="G85" i="11"/>
  <c r="F85" i="11"/>
  <c r="H79" i="11"/>
  <c r="G79" i="11"/>
  <c r="H73" i="11"/>
  <c r="G73" i="11"/>
  <c r="F73" i="11"/>
  <c r="H66" i="11"/>
  <c r="G66" i="11"/>
  <c r="F66" i="11"/>
  <c r="H60" i="11"/>
  <c r="G60" i="11"/>
  <c r="F60" i="11"/>
  <c r="H53" i="11"/>
  <c r="G53" i="11"/>
  <c r="H47" i="11"/>
  <c r="G47" i="11"/>
  <c r="F47" i="11"/>
  <c r="H121" i="12"/>
  <c r="G121" i="12"/>
  <c r="F121" i="12"/>
  <c r="H115" i="12"/>
  <c r="G115" i="12"/>
  <c r="F115" i="12"/>
  <c r="H108" i="12"/>
  <c r="G108" i="12"/>
  <c r="F108" i="12"/>
  <c r="H98" i="12"/>
  <c r="G98" i="12"/>
  <c r="H85" i="12"/>
  <c r="G85" i="12"/>
  <c r="F85" i="12"/>
  <c r="H79" i="12"/>
  <c r="G79" i="12"/>
  <c r="H73" i="12"/>
  <c r="G73" i="12"/>
  <c r="F73" i="12"/>
  <c r="H66" i="12"/>
  <c r="G66" i="12"/>
  <c r="F66" i="12"/>
  <c r="H60" i="12"/>
  <c r="G60" i="12"/>
  <c r="F60" i="12"/>
  <c r="H53" i="12"/>
  <c r="G53" i="12"/>
  <c r="H47" i="12"/>
  <c r="G47" i="12"/>
  <c r="F47" i="12"/>
  <c r="H121" i="13"/>
  <c r="G121" i="13"/>
  <c r="F121" i="13"/>
  <c r="H115" i="13"/>
  <c r="G115" i="13"/>
  <c r="F115" i="13"/>
  <c r="H108" i="13"/>
  <c r="G108" i="13"/>
  <c r="F108" i="13"/>
  <c r="H98" i="13"/>
  <c r="G98" i="13"/>
  <c r="H85" i="13"/>
  <c r="G85" i="13"/>
  <c r="F85" i="13"/>
  <c r="H79" i="13"/>
  <c r="G79" i="13"/>
  <c r="H73" i="13"/>
  <c r="G73" i="13"/>
  <c r="F73" i="13"/>
  <c r="H66" i="13"/>
  <c r="G66" i="13"/>
  <c r="F66" i="13"/>
  <c r="H60" i="13"/>
  <c r="G60" i="13"/>
  <c r="F60" i="13"/>
  <c r="H53" i="13"/>
  <c r="G53" i="13"/>
  <c r="H47" i="13"/>
  <c r="G47" i="13"/>
  <c r="F47" i="13"/>
  <c r="H121" i="14"/>
  <c r="G121" i="14"/>
  <c r="F121" i="14"/>
  <c r="H115" i="14"/>
  <c r="G115" i="14"/>
  <c r="F115" i="14"/>
  <c r="H108" i="14"/>
  <c r="G108" i="14"/>
  <c r="F108" i="14"/>
  <c r="H98" i="14"/>
  <c r="G98" i="14"/>
  <c r="H85" i="14"/>
  <c r="G85" i="14"/>
  <c r="F85" i="14"/>
  <c r="H79" i="14"/>
  <c r="G79" i="14"/>
  <c r="H73" i="14"/>
  <c r="G73" i="14"/>
  <c r="F73" i="14"/>
  <c r="H66" i="14"/>
  <c r="G66" i="14"/>
  <c r="F66" i="14"/>
  <c r="H60" i="14"/>
  <c r="G60" i="14"/>
  <c r="F60" i="14"/>
  <c r="H53" i="14"/>
  <c r="G53" i="14"/>
  <c r="H47" i="14"/>
  <c r="G47" i="14"/>
  <c r="F47" i="14"/>
  <c r="H121" i="15"/>
  <c r="G121" i="15"/>
  <c r="F121" i="15"/>
  <c r="H115" i="15"/>
  <c r="G115" i="15"/>
  <c r="F115" i="15"/>
  <c r="H108" i="15"/>
  <c r="G108" i="15"/>
  <c r="F108" i="15"/>
  <c r="H98" i="15"/>
  <c r="G98" i="15"/>
  <c r="H85" i="15"/>
  <c r="G85" i="15"/>
  <c r="F85" i="15"/>
  <c r="H79" i="15"/>
  <c r="G79" i="15"/>
  <c r="H73" i="15"/>
  <c r="G73" i="15"/>
  <c r="F73" i="15"/>
  <c r="H66" i="15"/>
  <c r="G66" i="15"/>
  <c r="F66" i="15"/>
  <c r="H60" i="15"/>
  <c r="G60" i="15"/>
  <c r="F60" i="15"/>
  <c r="H53" i="15"/>
  <c r="G53" i="15"/>
  <c r="H47" i="15"/>
  <c r="G47" i="15"/>
  <c r="F47" i="15"/>
  <c r="H121" i="16"/>
  <c r="G121" i="16"/>
  <c r="F121" i="16"/>
  <c r="H115" i="16"/>
  <c r="G115" i="16"/>
  <c r="F115" i="16"/>
  <c r="H108" i="16"/>
  <c r="G108" i="16"/>
  <c r="F108" i="16"/>
  <c r="H98" i="16"/>
  <c r="G98" i="16"/>
  <c r="H85" i="16"/>
  <c r="G85" i="16"/>
  <c r="F85" i="16"/>
  <c r="H79" i="16"/>
  <c r="G79" i="16"/>
  <c r="H73" i="16"/>
  <c r="G73" i="16"/>
  <c r="F73" i="16"/>
  <c r="H66" i="16"/>
  <c r="G66" i="16"/>
  <c r="F66" i="16"/>
  <c r="H60" i="16"/>
  <c r="G60" i="16"/>
  <c r="F60" i="16"/>
  <c r="H53" i="16"/>
  <c r="G53" i="16"/>
  <c r="H47" i="16"/>
  <c r="G47" i="16"/>
  <c r="F47" i="16"/>
  <c r="H121" i="17"/>
  <c r="G121" i="17"/>
  <c r="F121" i="17"/>
  <c r="H115" i="17"/>
  <c r="G115" i="17"/>
  <c r="F115" i="17"/>
  <c r="H108" i="17"/>
  <c r="G108" i="17"/>
  <c r="F108" i="17"/>
  <c r="H98" i="17"/>
  <c r="G98" i="17"/>
  <c r="H85" i="17"/>
  <c r="G85" i="17"/>
  <c r="F85" i="17"/>
  <c r="H79" i="17"/>
  <c r="G79" i="17"/>
  <c r="H73" i="17"/>
  <c r="G73" i="17"/>
  <c r="F73" i="17"/>
  <c r="H66" i="17"/>
  <c r="G66" i="17"/>
  <c r="F66" i="17"/>
  <c r="H60" i="17"/>
  <c r="G60" i="17"/>
  <c r="F60" i="17"/>
  <c r="H53" i="17"/>
  <c r="G53" i="17"/>
  <c r="H47" i="17"/>
  <c r="G47" i="17"/>
  <c r="F47" i="17"/>
  <c r="H121" i="18"/>
  <c r="G121" i="18"/>
  <c r="F121" i="18"/>
  <c r="H115" i="18"/>
  <c r="G115" i="18"/>
  <c r="F115" i="18"/>
  <c r="H108" i="18"/>
  <c r="G108" i="18"/>
  <c r="F108" i="18"/>
  <c r="H98" i="18"/>
  <c r="G98" i="18"/>
  <c r="H85" i="18"/>
  <c r="G85" i="18"/>
  <c r="F85" i="18"/>
  <c r="H79" i="18"/>
  <c r="G79" i="18"/>
  <c r="H73" i="18"/>
  <c r="G73" i="18"/>
  <c r="F73" i="18"/>
  <c r="H66" i="18"/>
  <c r="G66" i="18"/>
  <c r="F66" i="18"/>
  <c r="H60" i="18"/>
  <c r="G60" i="18"/>
  <c r="F60" i="18"/>
  <c r="H53" i="18"/>
  <c r="G53" i="18"/>
  <c r="H47" i="18"/>
  <c r="G47" i="18"/>
  <c r="F47" i="18"/>
  <c r="H121" i="19"/>
  <c r="G121" i="19"/>
  <c r="F121" i="19"/>
  <c r="H115" i="19"/>
  <c r="G115" i="19"/>
  <c r="F115" i="19"/>
  <c r="H108" i="19"/>
  <c r="G108" i="19"/>
  <c r="F108" i="19"/>
  <c r="H98" i="19"/>
  <c r="G98" i="19"/>
  <c r="H85" i="19"/>
  <c r="G85" i="19"/>
  <c r="F85" i="19"/>
  <c r="H79" i="19"/>
  <c r="G79" i="19"/>
  <c r="H73" i="19"/>
  <c r="G73" i="19"/>
  <c r="F73" i="19"/>
  <c r="H66" i="19"/>
  <c r="G66" i="19"/>
  <c r="F66" i="19"/>
  <c r="H60" i="19"/>
  <c r="G60" i="19"/>
  <c r="F60" i="19"/>
  <c r="H53" i="19"/>
  <c r="G53" i="19"/>
  <c r="H47" i="19"/>
  <c r="G47" i="19"/>
  <c r="F47" i="19"/>
  <c r="H121" i="20"/>
  <c r="G121" i="20"/>
  <c r="F121" i="20"/>
  <c r="H115" i="20"/>
  <c r="G115" i="20"/>
  <c r="F115" i="20"/>
  <c r="H108" i="20"/>
  <c r="G108" i="20"/>
  <c r="F108" i="20"/>
  <c r="H98" i="20"/>
  <c r="G98" i="20"/>
  <c r="H85" i="20"/>
  <c r="G85" i="20"/>
  <c r="F85" i="20"/>
  <c r="H79" i="20"/>
  <c r="G79" i="20"/>
  <c r="H73" i="20"/>
  <c r="G73" i="20"/>
  <c r="F73" i="20"/>
  <c r="H66" i="20"/>
  <c r="G66" i="20"/>
  <c r="F66" i="20"/>
  <c r="H60" i="20"/>
  <c r="G60" i="20"/>
  <c r="F60" i="20"/>
  <c r="H53" i="20"/>
  <c r="G53" i="20"/>
  <c r="H47" i="20"/>
  <c r="G47" i="20"/>
  <c r="F47" i="20"/>
  <c r="H121" i="21"/>
  <c r="G121" i="21"/>
  <c r="F121" i="21"/>
  <c r="H115" i="21"/>
  <c r="G115" i="21"/>
  <c r="F115" i="21"/>
  <c r="H108" i="21"/>
  <c r="G108" i="21"/>
  <c r="F108" i="21"/>
  <c r="H98" i="21"/>
  <c r="G98" i="21"/>
  <c r="H85" i="21"/>
  <c r="G85" i="21"/>
  <c r="F85" i="21"/>
  <c r="H79" i="21"/>
  <c r="G79" i="21"/>
  <c r="H73" i="21"/>
  <c r="G73" i="21"/>
  <c r="F73" i="21"/>
  <c r="H66" i="21"/>
  <c r="G66" i="21"/>
  <c r="F66" i="21"/>
  <c r="H60" i="21"/>
  <c r="G60" i="21"/>
  <c r="F60" i="21"/>
  <c r="H53" i="21"/>
  <c r="G53" i="21"/>
  <c r="H47" i="21"/>
  <c r="G47" i="21"/>
  <c r="F47" i="21"/>
  <c r="H121" i="22"/>
  <c r="G121" i="22"/>
  <c r="F121" i="22"/>
  <c r="H115" i="22"/>
  <c r="G115" i="22"/>
  <c r="F115" i="22"/>
  <c r="H108" i="22"/>
  <c r="G108" i="22"/>
  <c r="F108" i="22"/>
  <c r="H98" i="22"/>
  <c r="G98" i="22"/>
  <c r="H85" i="22"/>
  <c r="G85" i="22"/>
  <c r="F85" i="22"/>
  <c r="H79" i="22"/>
  <c r="G79" i="22"/>
  <c r="H73" i="22"/>
  <c r="G73" i="22"/>
  <c r="F73" i="22"/>
  <c r="H66" i="22"/>
  <c r="G66" i="22"/>
  <c r="F66" i="22"/>
  <c r="H60" i="22"/>
  <c r="G60" i="22"/>
  <c r="F60" i="22"/>
  <c r="H53" i="22"/>
  <c r="G53" i="22"/>
  <c r="H47" i="22"/>
  <c r="G47" i="22"/>
  <c r="F47" i="22"/>
  <c r="H121" i="23"/>
  <c r="G121" i="23"/>
  <c r="F121" i="23"/>
  <c r="H115" i="23"/>
  <c r="G115" i="23"/>
  <c r="F115" i="23"/>
  <c r="H108" i="23"/>
  <c r="G108" i="23"/>
  <c r="F108" i="23"/>
  <c r="H98" i="23"/>
  <c r="G98" i="23"/>
  <c r="H85" i="23"/>
  <c r="G85" i="23"/>
  <c r="F85" i="23"/>
  <c r="H79" i="23"/>
  <c r="G79" i="23"/>
  <c r="H73" i="23"/>
  <c r="G73" i="23"/>
  <c r="F73" i="23"/>
  <c r="H66" i="23"/>
  <c r="G66" i="23"/>
  <c r="F66" i="23"/>
  <c r="H60" i="23"/>
  <c r="G60" i="23"/>
  <c r="F60" i="23"/>
  <c r="H53" i="23"/>
  <c r="G53" i="23"/>
  <c r="H47" i="23"/>
  <c r="G47" i="23"/>
  <c r="F47" i="23"/>
  <c r="H121" i="24"/>
  <c r="G121" i="24"/>
  <c r="F121" i="24"/>
  <c r="H115" i="24"/>
  <c r="G115" i="24"/>
  <c r="F115" i="24"/>
  <c r="H108" i="24"/>
  <c r="G108" i="24"/>
  <c r="F108" i="24"/>
  <c r="H98" i="24"/>
  <c r="G98" i="24"/>
  <c r="H85" i="24"/>
  <c r="G85" i="24"/>
  <c r="F85" i="24"/>
  <c r="H79" i="24"/>
  <c r="G79" i="24"/>
  <c r="H73" i="24"/>
  <c r="G73" i="24"/>
  <c r="F73" i="24"/>
  <c r="H66" i="24"/>
  <c r="G66" i="24"/>
  <c r="F66" i="24"/>
  <c r="H60" i="24"/>
  <c r="G60" i="24"/>
  <c r="F60" i="24"/>
  <c r="H53" i="24"/>
  <c r="G53" i="24"/>
  <c r="H47" i="24"/>
  <c r="G47" i="24"/>
  <c r="F47" i="24"/>
  <c r="H121" i="25"/>
  <c r="G121" i="25"/>
  <c r="F121" i="25"/>
  <c r="H115" i="25"/>
  <c r="G115" i="25"/>
  <c r="F115" i="25"/>
  <c r="H108" i="25"/>
  <c r="G108" i="25"/>
  <c r="F108" i="25"/>
  <c r="H98" i="25"/>
  <c r="G98" i="25"/>
  <c r="H85" i="25"/>
  <c r="G85" i="25"/>
  <c r="F85" i="25"/>
  <c r="H79" i="25"/>
  <c r="G79" i="25"/>
  <c r="H73" i="25"/>
  <c r="G73" i="25"/>
  <c r="F73" i="25"/>
  <c r="H66" i="25"/>
  <c r="G66" i="25"/>
  <c r="F66" i="25"/>
  <c r="H60" i="25"/>
  <c r="G60" i="25"/>
  <c r="F60" i="25"/>
  <c r="H53" i="25"/>
  <c r="G53" i="25"/>
  <c r="H47" i="25"/>
  <c r="G47" i="25"/>
  <c r="F47" i="25"/>
  <c r="H121" i="26"/>
  <c r="G121" i="26"/>
  <c r="F121" i="26"/>
  <c r="H115" i="26"/>
  <c r="G115" i="26"/>
  <c r="F115" i="26"/>
  <c r="H108" i="26"/>
  <c r="G108" i="26"/>
  <c r="F108" i="26"/>
  <c r="H98" i="26"/>
  <c r="G98" i="26"/>
  <c r="H85" i="26"/>
  <c r="G85" i="26"/>
  <c r="F85" i="26"/>
  <c r="H79" i="26"/>
  <c r="G79" i="26"/>
  <c r="H73" i="26"/>
  <c r="G73" i="26"/>
  <c r="F73" i="26"/>
  <c r="H66" i="26"/>
  <c r="G66" i="26"/>
  <c r="F66" i="26"/>
  <c r="H60" i="26"/>
  <c r="G60" i="26"/>
  <c r="F60" i="26"/>
  <c r="H53" i="26"/>
  <c r="G53" i="26"/>
  <c r="H47" i="26"/>
  <c r="G47" i="26"/>
  <c r="F47" i="26"/>
  <c r="H121" i="27"/>
  <c r="G121" i="27"/>
  <c r="F121" i="27"/>
  <c r="H115" i="27"/>
  <c r="G115" i="27"/>
  <c r="F115" i="27"/>
  <c r="H108" i="27"/>
  <c r="G108" i="27"/>
  <c r="F108" i="27"/>
  <c r="H98" i="27"/>
  <c r="G98" i="27"/>
  <c r="H85" i="27"/>
  <c r="G85" i="27"/>
  <c r="F85" i="27"/>
  <c r="H79" i="27"/>
  <c r="G79" i="27"/>
  <c r="H73" i="27"/>
  <c r="G73" i="27"/>
  <c r="F73" i="27"/>
  <c r="H66" i="27"/>
  <c r="G66" i="27"/>
  <c r="F66" i="27"/>
  <c r="H60" i="27"/>
  <c r="G60" i="27"/>
  <c r="F60" i="27"/>
  <c r="H53" i="27"/>
  <c r="G53" i="27"/>
  <c r="H47" i="27"/>
  <c r="G47" i="27"/>
  <c r="F47" i="27"/>
  <c r="H121" i="28"/>
  <c r="G121" i="28"/>
  <c r="F121" i="28"/>
  <c r="H115" i="28"/>
  <c r="G115" i="28"/>
  <c r="F115" i="28"/>
  <c r="H108" i="28"/>
  <c r="G108" i="28"/>
  <c r="F108" i="28"/>
  <c r="H98" i="28"/>
  <c r="G98" i="28"/>
  <c r="H85" i="28"/>
  <c r="G85" i="28"/>
  <c r="F85" i="28"/>
  <c r="H79" i="28"/>
  <c r="G79" i="28"/>
  <c r="H73" i="28"/>
  <c r="G73" i="28"/>
  <c r="F73" i="28"/>
  <c r="H66" i="28"/>
  <c r="G66" i="28"/>
  <c r="F66" i="28"/>
  <c r="H60" i="28"/>
  <c r="G60" i="28"/>
  <c r="F60" i="28"/>
  <c r="H53" i="28"/>
  <c r="G53" i="28"/>
  <c r="H47" i="28"/>
  <c r="G47" i="28"/>
  <c r="F47" i="28"/>
  <c r="H121" i="29"/>
  <c r="G121" i="29"/>
  <c r="F121" i="29"/>
  <c r="H115" i="29"/>
  <c r="G115" i="29"/>
  <c r="F115" i="29"/>
  <c r="H108" i="29"/>
  <c r="G108" i="29"/>
  <c r="F108" i="29"/>
  <c r="H98" i="29"/>
  <c r="G98" i="29"/>
  <c r="H85" i="29"/>
  <c r="G85" i="29"/>
  <c r="F85" i="29"/>
  <c r="H79" i="29"/>
  <c r="G79" i="29"/>
  <c r="H73" i="29"/>
  <c r="G73" i="29"/>
  <c r="F73" i="29"/>
  <c r="H66" i="29"/>
  <c r="G66" i="29"/>
  <c r="F66" i="29"/>
  <c r="H60" i="29"/>
  <c r="G60" i="29"/>
  <c r="F60" i="29"/>
  <c r="H53" i="29"/>
  <c r="G53" i="29"/>
  <c r="H47" i="29"/>
  <c r="G47" i="29"/>
  <c r="F47" i="29"/>
  <c r="H121" i="30"/>
  <c r="G121" i="30"/>
  <c r="F121" i="30"/>
  <c r="H115" i="30"/>
  <c r="G115" i="30"/>
  <c r="F115" i="30"/>
  <c r="H108" i="30"/>
  <c r="G108" i="30"/>
  <c r="F108" i="30"/>
  <c r="H98" i="30"/>
  <c r="G98" i="30"/>
  <c r="H85" i="30"/>
  <c r="G85" i="30"/>
  <c r="F85" i="30"/>
  <c r="H79" i="30"/>
  <c r="G79" i="30"/>
  <c r="H73" i="30"/>
  <c r="G73" i="30"/>
  <c r="F73" i="30"/>
  <c r="H66" i="30"/>
  <c r="G66" i="30"/>
  <c r="F66" i="30"/>
  <c r="H60" i="30"/>
  <c r="G60" i="30"/>
  <c r="F60" i="30"/>
  <c r="H53" i="30"/>
  <c r="G53" i="30"/>
  <c r="H47" i="30"/>
  <c r="G47" i="30"/>
  <c r="F47" i="30"/>
  <c r="H121" i="31"/>
  <c r="G121" i="31"/>
  <c r="F121" i="31"/>
  <c r="H115" i="31"/>
  <c r="G115" i="31"/>
  <c r="F115" i="31"/>
  <c r="H108" i="31"/>
  <c r="G108" i="31"/>
  <c r="F108" i="31"/>
  <c r="H98" i="31"/>
  <c r="G98" i="31"/>
  <c r="H85" i="31"/>
  <c r="G85" i="31"/>
  <c r="F85" i="31"/>
  <c r="H79" i="31"/>
  <c r="G79" i="31"/>
  <c r="H73" i="31"/>
  <c r="G73" i="31"/>
  <c r="F73" i="31"/>
  <c r="H66" i="31"/>
  <c r="G66" i="31"/>
  <c r="F66" i="31"/>
  <c r="H60" i="31"/>
  <c r="G60" i="31"/>
  <c r="F60" i="31"/>
  <c r="H53" i="31"/>
  <c r="G53" i="31"/>
  <c r="H47" i="31"/>
  <c r="G47" i="31"/>
  <c r="F47" i="31"/>
  <c r="H121" i="1"/>
  <c r="G121" i="1"/>
  <c r="F121" i="1"/>
  <c r="H115" i="1"/>
  <c r="G115" i="1"/>
  <c r="F115" i="1"/>
  <c r="H108" i="1"/>
  <c r="G108" i="1"/>
  <c r="F108" i="1"/>
  <c r="H98" i="1"/>
  <c r="G98" i="1"/>
  <c r="H85" i="1"/>
  <c r="G85" i="1"/>
  <c r="F85" i="1"/>
  <c r="H79" i="1"/>
  <c r="G79" i="1"/>
  <c r="H73" i="1"/>
  <c r="G73" i="1"/>
  <c r="F73" i="1"/>
  <c r="H66" i="1"/>
  <c r="G66" i="1"/>
  <c r="F66" i="1"/>
  <c r="H60" i="1"/>
  <c r="G60" i="1"/>
  <c r="F60" i="1"/>
  <c r="H53" i="1"/>
  <c r="G53" i="1"/>
  <c r="H47" i="1"/>
  <c r="G47" i="1"/>
  <c r="F47" i="1"/>
  <c r="H39" i="2"/>
  <c r="G39" i="2"/>
  <c r="F39" i="2"/>
  <c r="H39" i="3"/>
  <c r="G39" i="3"/>
  <c r="F39" i="3"/>
  <c r="H39" i="4"/>
  <c r="G39" i="4"/>
  <c r="F39" i="4"/>
  <c r="H39" i="5"/>
  <c r="G39" i="5"/>
  <c r="F39" i="5"/>
  <c r="H39" i="6"/>
  <c r="G39" i="6"/>
  <c r="F39" i="6"/>
  <c r="H39" i="7"/>
  <c r="G39" i="7"/>
  <c r="F39" i="7"/>
  <c r="H39" i="8"/>
  <c r="G39" i="8"/>
  <c r="F39" i="8"/>
  <c r="H39" i="9"/>
  <c r="G39" i="9"/>
  <c r="F39" i="9"/>
  <c r="H39" i="10"/>
  <c r="G39" i="10"/>
  <c r="F39" i="10"/>
  <c r="H39" i="11"/>
  <c r="G39" i="11"/>
  <c r="F39" i="11"/>
  <c r="H39" i="12"/>
  <c r="G39" i="12"/>
  <c r="F39" i="12"/>
  <c r="H39" i="13"/>
  <c r="G39" i="13"/>
  <c r="F39" i="13"/>
  <c r="H39" i="14"/>
  <c r="G39" i="14"/>
  <c r="F39" i="14"/>
  <c r="H39" i="15"/>
  <c r="G39" i="15"/>
  <c r="F39" i="15"/>
  <c r="H39" i="16"/>
  <c r="G39" i="16"/>
  <c r="F39" i="16"/>
  <c r="H39" i="17"/>
  <c r="G39" i="17"/>
  <c r="F39" i="17"/>
  <c r="H39" i="18"/>
  <c r="G39" i="18"/>
  <c r="F39" i="18"/>
  <c r="H39" i="19"/>
  <c r="G39" i="19"/>
  <c r="F39" i="19"/>
  <c r="H39" i="20"/>
  <c r="G39" i="20"/>
  <c r="F39" i="20"/>
  <c r="H39" i="21"/>
  <c r="G39" i="21"/>
  <c r="F39" i="21"/>
  <c r="H39" i="22"/>
  <c r="G39" i="22"/>
  <c r="F39" i="22"/>
  <c r="H39" i="23"/>
  <c r="G39" i="23"/>
  <c r="F39" i="23"/>
  <c r="H39" i="24"/>
  <c r="G39" i="24"/>
  <c r="F39" i="24"/>
  <c r="H39" i="25"/>
  <c r="G39" i="25"/>
  <c r="F39" i="25"/>
  <c r="H39" i="26"/>
  <c r="G39" i="26"/>
  <c r="F39" i="26"/>
  <c r="H39" i="27"/>
  <c r="G39" i="27"/>
  <c r="F39" i="27"/>
  <c r="H39" i="28"/>
  <c r="G39" i="28"/>
  <c r="F39" i="28"/>
  <c r="H39" i="29"/>
  <c r="G39" i="29"/>
  <c r="F39" i="29"/>
  <c r="H39" i="30"/>
  <c r="G39" i="30"/>
  <c r="F39" i="30"/>
  <c r="H39" i="31"/>
  <c r="G39" i="31"/>
  <c r="F39" i="31"/>
  <c r="H39" i="1"/>
  <c r="G39" i="1"/>
  <c r="F39" i="1"/>
  <c r="H32" i="2"/>
  <c r="G32" i="2"/>
  <c r="F32" i="2"/>
  <c r="H32" i="3"/>
  <c r="G32" i="3"/>
  <c r="F32" i="3"/>
  <c r="H32" i="4"/>
  <c r="G32" i="4"/>
  <c r="F32" i="4"/>
  <c r="H32" i="5"/>
  <c r="G32" i="5"/>
  <c r="F32" i="5"/>
  <c r="H32" i="6"/>
  <c r="G32" i="6"/>
  <c r="F32" i="6"/>
  <c r="H32" i="7"/>
  <c r="G32" i="7"/>
  <c r="F32" i="7"/>
  <c r="H32" i="8"/>
  <c r="G32" i="8"/>
  <c r="F32" i="8"/>
  <c r="H32" i="9"/>
  <c r="G32" i="9"/>
  <c r="F32" i="9"/>
  <c r="H32" i="10"/>
  <c r="G32" i="10"/>
  <c r="F32" i="10"/>
  <c r="H32" i="11"/>
  <c r="G32" i="11"/>
  <c r="F32" i="11"/>
  <c r="H32" i="12"/>
  <c r="G32" i="12"/>
  <c r="F32" i="12"/>
  <c r="H32" i="13"/>
  <c r="G32" i="13"/>
  <c r="F32" i="13"/>
  <c r="H32" i="14"/>
  <c r="G32" i="14"/>
  <c r="F32" i="14"/>
  <c r="H32" i="15"/>
  <c r="G32" i="15"/>
  <c r="F32" i="15"/>
  <c r="H32" i="16"/>
  <c r="G32" i="16"/>
  <c r="F32" i="16"/>
  <c r="H32" i="17"/>
  <c r="G32" i="17"/>
  <c r="F32" i="17"/>
  <c r="H32" i="18"/>
  <c r="G32" i="18"/>
  <c r="F32" i="18"/>
  <c r="H32" i="19"/>
  <c r="G32" i="19"/>
  <c r="F32" i="19"/>
  <c r="H32" i="20"/>
  <c r="G32" i="20"/>
  <c r="F32" i="20"/>
  <c r="H32" i="21"/>
  <c r="G32" i="21"/>
  <c r="F32" i="21"/>
  <c r="H32" i="22"/>
  <c r="G32" i="22"/>
  <c r="F32" i="22"/>
  <c r="H32" i="23"/>
  <c r="G32" i="23"/>
  <c r="F32" i="23"/>
  <c r="H32" i="24"/>
  <c r="G32" i="24"/>
  <c r="F32" i="24"/>
  <c r="H32" i="25"/>
  <c r="G32" i="25"/>
  <c r="F32" i="25"/>
  <c r="H32" i="26"/>
  <c r="G32" i="26"/>
  <c r="F32" i="26"/>
  <c r="H32" i="27"/>
  <c r="G32" i="27"/>
  <c r="F32" i="27"/>
  <c r="H32" i="28"/>
  <c r="G32" i="28"/>
  <c r="F32" i="28"/>
  <c r="H32" i="29"/>
  <c r="G32" i="29"/>
  <c r="F32" i="29"/>
  <c r="H32" i="30"/>
  <c r="G32" i="30"/>
  <c r="F32" i="30"/>
  <c r="H32" i="31"/>
  <c r="G32" i="31"/>
  <c r="F32" i="31"/>
  <c r="H32" i="1"/>
  <c r="G32" i="1"/>
  <c r="F32" i="1"/>
  <c r="H20" i="2"/>
  <c r="G20" i="2"/>
  <c r="F20" i="2"/>
  <c r="H20" i="3"/>
  <c r="G20" i="3"/>
  <c r="F20" i="3"/>
  <c r="H20" i="4"/>
  <c r="G20" i="4"/>
  <c r="F20" i="4"/>
  <c r="H20" i="5"/>
  <c r="G20" i="5"/>
  <c r="F20" i="5"/>
  <c r="H20" i="6"/>
  <c r="G20" i="6"/>
  <c r="F20" i="6"/>
  <c r="H20" i="7"/>
  <c r="G20" i="7"/>
  <c r="F20" i="7"/>
  <c r="H20" i="8"/>
  <c r="G20" i="8"/>
  <c r="F20" i="8"/>
  <c r="H20" i="9"/>
  <c r="G20" i="9"/>
  <c r="F20" i="9"/>
  <c r="H20" i="10"/>
  <c r="G20" i="10"/>
  <c r="F20" i="10"/>
  <c r="H20" i="11"/>
  <c r="G20" i="11"/>
  <c r="F20" i="11"/>
  <c r="H20" i="12"/>
  <c r="G20" i="12"/>
  <c r="F20" i="12"/>
  <c r="H20" i="13"/>
  <c r="G20" i="13"/>
  <c r="F20" i="13"/>
  <c r="H20" i="14"/>
  <c r="G20" i="14"/>
  <c r="F20" i="14"/>
  <c r="H20" i="15"/>
  <c r="G20" i="15"/>
  <c r="F20" i="15"/>
  <c r="H20" i="16"/>
  <c r="G20" i="16"/>
  <c r="F20" i="16"/>
  <c r="H20" i="17"/>
  <c r="G20" i="17"/>
  <c r="F20" i="17"/>
  <c r="H20" i="18"/>
  <c r="G20" i="18"/>
  <c r="F20" i="18"/>
  <c r="H20" i="19"/>
  <c r="G20" i="19"/>
  <c r="F20" i="19"/>
  <c r="H20" i="20"/>
  <c r="G20" i="20"/>
  <c r="F20" i="20"/>
  <c r="H20" i="21"/>
  <c r="G20" i="21"/>
  <c r="F20" i="21"/>
  <c r="H20" i="22"/>
  <c r="G20" i="22"/>
  <c r="F20" i="22"/>
  <c r="H20" i="23"/>
  <c r="G20" i="23"/>
  <c r="F20" i="23"/>
  <c r="H20" i="24"/>
  <c r="G20" i="24"/>
  <c r="F20" i="24"/>
  <c r="H20" i="25"/>
  <c r="G20" i="25"/>
  <c r="F20" i="25"/>
  <c r="H20" i="26"/>
  <c r="G20" i="26"/>
  <c r="F20" i="26"/>
  <c r="H20" i="27"/>
  <c r="G20" i="27"/>
  <c r="F20" i="27"/>
  <c r="H20" i="28"/>
  <c r="G20" i="28"/>
  <c r="F20" i="28"/>
  <c r="H20" i="29"/>
  <c r="G20" i="29"/>
  <c r="F20" i="29"/>
  <c r="H20" i="30"/>
  <c r="G20" i="30"/>
  <c r="F20" i="30"/>
  <c r="H20" i="31"/>
  <c r="G20" i="31"/>
  <c r="F20" i="31"/>
  <c r="H20" i="1"/>
  <c r="G20" i="1"/>
  <c r="F20" i="1"/>
  <c r="H7" i="2"/>
  <c r="G7" i="2"/>
  <c r="F7" i="2"/>
  <c r="H7" i="3"/>
  <c r="G7" i="3"/>
  <c r="F7" i="3"/>
  <c r="H7" i="4"/>
  <c r="G7" i="4"/>
  <c r="F7" i="4"/>
  <c r="H7" i="5"/>
  <c r="G7" i="5"/>
  <c r="F7" i="5"/>
  <c r="H7" i="6"/>
  <c r="G7" i="6"/>
  <c r="F7" i="6"/>
  <c r="H7" i="7"/>
  <c r="G7" i="7"/>
  <c r="F7" i="7"/>
  <c r="H7" i="8"/>
  <c r="G7" i="8"/>
  <c r="F7" i="8"/>
  <c r="H7" i="9"/>
  <c r="G7" i="9"/>
  <c r="F7" i="9"/>
  <c r="H7" i="10"/>
  <c r="G7" i="10"/>
  <c r="F7" i="10"/>
  <c r="H7" i="11"/>
  <c r="G7" i="11"/>
  <c r="F7" i="11"/>
  <c r="H7" i="12"/>
  <c r="G7" i="12"/>
  <c r="F7" i="12"/>
  <c r="H7" i="13"/>
  <c r="G7" i="13"/>
  <c r="F7" i="13"/>
  <c r="H7" i="14"/>
  <c r="G7" i="14"/>
  <c r="F7" i="14"/>
  <c r="H7" i="15"/>
  <c r="G7" i="15"/>
  <c r="F7" i="15"/>
  <c r="H7" i="16"/>
  <c r="G7" i="16"/>
  <c r="F7" i="16"/>
  <c r="H7" i="17"/>
  <c r="G7" i="17"/>
  <c r="F7" i="17"/>
  <c r="H7" i="18"/>
  <c r="G7" i="18"/>
  <c r="F7" i="18"/>
  <c r="H7" i="19"/>
  <c r="G7" i="19"/>
  <c r="F7" i="19"/>
  <c r="H7" i="20"/>
  <c r="G7" i="20"/>
  <c r="F7" i="20"/>
  <c r="H7" i="21"/>
  <c r="G7" i="21"/>
  <c r="F7" i="21"/>
  <c r="H7" i="22"/>
  <c r="G7" i="22"/>
  <c r="F7" i="22"/>
  <c r="H7" i="23"/>
  <c r="G7" i="23"/>
  <c r="F7" i="23"/>
  <c r="H7" i="24"/>
  <c r="G7" i="24"/>
  <c r="F7" i="24"/>
  <c r="H7" i="25"/>
  <c r="G7" i="25"/>
  <c r="F7" i="25"/>
  <c r="H7" i="26"/>
  <c r="G7" i="26"/>
  <c r="F7" i="26"/>
  <c r="H7" i="27"/>
  <c r="G7" i="27"/>
  <c r="F7" i="27"/>
  <c r="H7" i="28"/>
  <c r="G7" i="28"/>
  <c r="F7" i="28"/>
  <c r="H7" i="29"/>
  <c r="G7" i="29"/>
  <c r="F7" i="29"/>
  <c r="H7" i="30"/>
  <c r="G7" i="30"/>
  <c r="F7" i="30"/>
  <c r="H7" i="31"/>
  <c r="G7" i="31"/>
  <c r="F7" i="31"/>
  <c r="H7" i="1"/>
  <c r="G7" i="1"/>
  <c r="H45" i="1" l="1"/>
  <c r="H127" i="1" s="1"/>
  <c r="G45" i="1"/>
  <c r="G127" i="1" s="1"/>
  <c r="F45" i="1"/>
  <c r="F127" i="1" s="1"/>
  <c r="G30" i="1"/>
  <c r="G30" i="24"/>
  <c r="F30" i="13"/>
  <c r="H30" i="11"/>
  <c r="H30" i="3"/>
  <c r="G41" i="30"/>
  <c r="F41" i="27"/>
  <c r="H41" i="25"/>
  <c r="F41" i="19"/>
  <c r="H41" i="9"/>
  <c r="F41" i="3"/>
  <c r="H30" i="27"/>
  <c r="H30" i="19"/>
  <c r="H42" i="19" s="1"/>
  <c r="G30" i="8"/>
  <c r="F30" i="29"/>
  <c r="F30" i="21"/>
  <c r="F30" i="5"/>
  <c r="G41" i="26"/>
  <c r="F41" i="23"/>
  <c r="G41" i="18"/>
  <c r="F30" i="26"/>
  <c r="H30" i="24"/>
  <c r="H30" i="16"/>
  <c r="G30" i="13"/>
  <c r="F30" i="10"/>
  <c r="H30" i="8"/>
  <c r="G30" i="5"/>
  <c r="G41" i="27"/>
  <c r="G41" i="3"/>
  <c r="H30" i="1"/>
  <c r="F30" i="18"/>
  <c r="G30" i="29"/>
  <c r="G30" i="21"/>
  <c r="G30" i="30"/>
  <c r="G42" i="30" s="1"/>
  <c r="F30" i="27"/>
  <c r="H30" i="25"/>
  <c r="H42" i="25" s="1"/>
  <c r="G30" i="22"/>
  <c r="F30" i="19"/>
  <c r="H30" i="17"/>
  <c r="G30" i="14"/>
  <c r="F30" i="11"/>
  <c r="H30" i="9"/>
  <c r="G30" i="6"/>
  <c r="F30" i="3"/>
  <c r="F42" i="3" s="1"/>
  <c r="H41" i="31"/>
  <c r="G41" i="28"/>
  <c r="F41" i="25"/>
  <c r="H41" i="23"/>
  <c r="G41" i="20"/>
  <c r="F41" i="17"/>
  <c r="H41" i="15"/>
  <c r="G41" i="12"/>
  <c r="F41" i="9"/>
  <c r="H41" i="7"/>
  <c r="G41" i="4"/>
  <c r="H45" i="5"/>
  <c r="H126" i="5" s="1"/>
  <c r="H30" i="30"/>
  <c r="G30" i="27"/>
  <c r="F30" i="24"/>
  <c r="H30" i="22"/>
  <c r="G30" i="19"/>
  <c r="F30" i="16"/>
  <c r="H30" i="14"/>
  <c r="G30" i="11"/>
  <c r="F30" i="8"/>
  <c r="H30" i="6"/>
  <c r="G30" i="3"/>
  <c r="G42" i="3" s="1"/>
  <c r="F41" i="30"/>
  <c r="H41" i="28"/>
  <c r="G41" i="25"/>
  <c r="F41" i="22"/>
  <c r="H41" i="20"/>
  <c r="G41" i="17"/>
  <c r="F41" i="14"/>
  <c r="H41" i="12"/>
  <c r="G41" i="9"/>
  <c r="F41" i="6"/>
  <c r="H41" i="4"/>
  <c r="F30" i="30"/>
  <c r="H30" i="28"/>
  <c r="G30" i="25"/>
  <c r="F30" i="22"/>
  <c r="H30" i="20"/>
  <c r="G30" i="17"/>
  <c r="F30" i="14"/>
  <c r="H30" i="12"/>
  <c r="G30" i="9"/>
  <c r="F30" i="6"/>
  <c r="H30" i="4"/>
  <c r="F41" i="4"/>
  <c r="H41" i="2"/>
  <c r="F41" i="31"/>
  <c r="H41" i="21"/>
  <c r="F41" i="15"/>
  <c r="H41" i="13"/>
  <c r="F41" i="7"/>
  <c r="H30" i="29"/>
  <c r="G30" i="26"/>
  <c r="G42" i="26" s="1"/>
  <c r="F30" i="23"/>
  <c r="F42" i="23" s="1"/>
  <c r="H30" i="21"/>
  <c r="G30" i="18"/>
  <c r="F30" i="15"/>
  <c r="H30" i="13"/>
  <c r="H42" i="13" s="1"/>
  <c r="G30" i="10"/>
  <c r="F30" i="7"/>
  <c r="H30" i="5"/>
  <c r="G30" i="2"/>
  <c r="G41" i="1"/>
  <c r="F41" i="29"/>
  <c r="H41" i="27"/>
  <c r="G41" i="24"/>
  <c r="F41" i="21"/>
  <c r="H41" i="19"/>
  <c r="G41" i="16"/>
  <c r="F41" i="13"/>
  <c r="F42" i="13" s="1"/>
  <c r="H41" i="11"/>
  <c r="G41" i="8"/>
  <c r="F41" i="5"/>
  <c r="H41" i="3"/>
  <c r="G30" i="31"/>
  <c r="F30" i="28"/>
  <c r="G30" i="23"/>
  <c r="F30" i="20"/>
  <c r="H30" i="18"/>
  <c r="G30" i="15"/>
  <c r="F30" i="12"/>
  <c r="H30" i="10"/>
  <c r="G30" i="7"/>
  <c r="F30" i="4"/>
  <c r="H30" i="2"/>
  <c r="H41" i="1"/>
  <c r="G41" i="29"/>
  <c r="F41" i="26"/>
  <c r="H41" i="24"/>
  <c r="G41" i="21"/>
  <c r="F41" i="18"/>
  <c r="H41" i="16"/>
  <c r="G41" i="13"/>
  <c r="F41" i="10"/>
  <c r="H41" i="8"/>
  <c r="G41" i="5"/>
  <c r="F41" i="2"/>
  <c r="H30" i="26"/>
  <c r="F30" i="31"/>
  <c r="H45" i="17"/>
  <c r="H126" i="17" s="1"/>
  <c r="H45" i="13"/>
  <c r="H126" i="13" s="1"/>
  <c r="H45" i="21"/>
  <c r="H126" i="21" s="1"/>
  <c r="H45" i="25"/>
  <c r="H126" i="25" s="1"/>
  <c r="F45" i="22"/>
  <c r="F126" i="22" s="1"/>
  <c r="H45" i="29"/>
  <c r="H126" i="29" s="1"/>
  <c r="F41" i="28"/>
  <c r="H45" i="28"/>
  <c r="H126" i="28" s="1"/>
  <c r="H45" i="23"/>
  <c r="H126" i="23" s="1"/>
  <c r="F45" i="20"/>
  <c r="F126" i="20" s="1"/>
  <c r="F45" i="18"/>
  <c r="F126" i="18" s="1"/>
  <c r="F45" i="31"/>
  <c r="F126" i="31" s="1"/>
  <c r="H45" i="24"/>
  <c r="H126" i="24" s="1"/>
  <c r="H45" i="19"/>
  <c r="H126" i="19" s="1"/>
  <c r="F45" i="16"/>
  <c r="F126" i="16" s="1"/>
  <c r="F45" i="14"/>
  <c r="F126" i="14" s="1"/>
  <c r="H45" i="9"/>
  <c r="H126" i="9" s="1"/>
  <c r="H30" i="31"/>
  <c r="G30" i="28"/>
  <c r="F30" i="25"/>
  <c r="H30" i="23"/>
  <c r="G30" i="20"/>
  <c r="F30" i="17"/>
  <c r="H30" i="15"/>
  <c r="G30" i="12"/>
  <c r="F30" i="9"/>
  <c r="H30" i="7"/>
  <c r="G30" i="4"/>
  <c r="H41" i="29"/>
  <c r="G41" i="10"/>
  <c r="H41" i="5"/>
  <c r="G41" i="2"/>
  <c r="H45" i="20"/>
  <c r="H126" i="20" s="1"/>
  <c r="H45" i="15"/>
  <c r="H126" i="15" s="1"/>
  <c r="F45" i="12"/>
  <c r="F126" i="12" s="1"/>
  <c r="F45" i="10"/>
  <c r="F126" i="10" s="1"/>
  <c r="F45" i="8"/>
  <c r="F126" i="8" s="1"/>
  <c r="F45" i="6"/>
  <c r="F126" i="6" s="1"/>
  <c r="G30" i="16"/>
  <c r="G41" i="22"/>
  <c r="H41" i="17"/>
  <c r="G41" i="14"/>
  <c r="F41" i="11"/>
  <c r="F42" i="11" s="1"/>
  <c r="G41" i="6"/>
  <c r="H45" i="31"/>
  <c r="H126" i="31" s="1"/>
  <c r="H45" i="16"/>
  <c r="H126" i="16" s="1"/>
  <c r="H45" i="11"/>
  <c r="H126" i="11" s="1"/>
  <c r="H45" i="7"/>
  <c r="H126" i="7" s="1"/>
  <c r="F45" i="4"/>
  <c r="F126" i="4" s="1"/>
  <c r="F45" i="2"/>
  <c r="F126" i="2" s="1"/>
  <c r="F45" i="28"/>
  <c r="F126" i="28" s="1"/>
  <c r="H45" i="27"/>
  <c r="H126" i="27" s="1"/>
  <c r="H45" i="8"/>
  <c r="H126" i="8" s="1"/>
  <c r="H45" i="3"/>
  <c r="H126" i="3" s="1"/>
  <c r="G45" i="31"/>
  <c r="G126" i="31" s="1"/>
  <c r="F45" i="24"/>
  <c r="F126" i="24" s="1"/>
  <c r="H45" i="4"/>
  <c r="H126" i="4" s="1"/>
  <c r="F45" i="26"/>
  <c r="F126" i="26" s="1"/>
  <c r="G45" i="30"/>
  <c r="G126" i="30" s="1"/>
  <c r="F45" i="30"/>
  <c r="F126" i="30" s="1"/>
  <c r="F45" i="29"/>
  <c r="F126" i="29" s="1"/>
  <c r="G45" i="29"/>
  <c r="G126" i="29" s="1"/>
  <c r="G45" i="26"/>
  <c r="G126" i="26" s="1"/>
  <c r="F45" i="25"/>
  <c r="F126" i="25" s="1"/>
  <c r="G45" i="25"/>
  <c r="G126" i="25" s="1"/>
  <c r="G45" i="22"/>
  <c r="G126" i="22" s="1"/>
  <c r="F45" i="21"/>
  <c r="F126" i="21" s="1"/>
  <c r="G45" i="21"/>
  <c r="G126" i="21" s="1"/>
  <c r="G45" i="18"/>
  <c r="G126" i="18" s="1"/>
  <c r="F45" i="17"/>
  <c r="F126" i="17" s="1"/>
  <c r="G45" i="17"/>
  <c r="G126" i="17" s="1"/>
  <c r="G45" i="14"/>
  <c r="G126" i="14" s="1"/>
  <c r="F45" i="13"/>
  <c r="F126" i="13" s="1"/>
  <c r="G45" i="13"/>
  <c r="G126" i="13" s="1"/>
  <c r="G45" i="10"/>
  <c r="G126" i="10" s="1"/>
  <c r="F45" i="9"/>
  <c r="F126" i="9" s="1"/>
  <c r="G45" i="9"/>
  <c r="G126" i="9" s="1"/>
  <c r="G45" i="6"/>
  <c r="G126" i="6" s="1"/>
  <c r="F45" i="5"/>
  <c r="F126" i="5" s="1"/>
  <c r="G45" i="5"/>
  <c r="G126" i="5" s="1"/>
  <c r="G45" i="2"/>
  <c r="G126" i="2" s="1"/>
  <c r="H45" i="2"/>
  <c r="H126" i="2" s="1"/>
  <c r="H45" i="12"/>
  <c r="H126" i="12" s="1"/>
  <c r="H45" i="26"/>
  <c r="H126" i="26" s="1"/>
  <c r="H45" i="22"/>
  <c r="H126" i="22" s="1"/>
  <c r="H45" i="18"/>
  <c r="H126" i="18" s="1"/>
  <c r="H45" i="14"/>
  <c r="H126" i="14" s="1"/>
  <c r="H45" i="10"/>
  <c r="H126" i="10" s="1"/>
  <c r="H45" i="6"/>
  <c r="H126" i="6" s="1"/>
  <c r="F45" i="3"/>
  <c r="F126" i="3" s="1"/>
  <c r="G45" i="3"/>
  <c r="G126" i="3" s="1"/>
  <c r="G45" i="28"/>
  <c r="G126" i="28" s="1"/>
  <c r="F45" i="27"/>
  <c r="F126" i="27" s="1"/>
  <c r="G45" i="27"/>
  <c r="G126" i="27" s="1"/>
  <c r="G45" i="24"/>
  <c r="G126" i="24" s="1"/>
  <c r="F45" i="23"/>
  <c r="F126" i="23" s="1"/>
  <c r="G45" i="23"/>
  <c r="G126" i="23" s="1"/>
  <c r="G45" i="20"/>
  <c r="G126" i="20" s="1"/>
  <c r="F45" i="19"/>
  <c r="F126" i="19" s="1"/>
  <c r="G45" i="19"/>
  <c r="G126" i="19" s="1"/>
  <c r="G45" i="16"/>
  <c r="G126" i="16" s="1"/>
  <c r="F45" i="15"/>
  <c r="F126" i="15" s="1"/>
  <c r="G45" i="15"/>
  <c r="G126" i="15" s="1"/>
  <c r="G45" i="12"/>
  <c r="G126" i="12" s="1"/>
  <c r="F45" i="11"/>
  <c r="F126" i="11" s="1"/>
  <c r="G45" i="11"/>
  <c r="G126" i="11" s="1"/>
  <c r="G45" i="8"/>
  <c r="G126" i="8" s="1"/>
  <c r="F45" i="7"/>
  <c r="F126" i="7" s="1"/>
  <c r="G45" i="7"/>
  <c r="G126" i="7" s="1"/>
  <c r="G45" i="4"/>
  <c r="G126" i="4" s="1"/>
  <c r="F42" i="5"/>
  <c r="F41" i="1"/>
  <c r="G41" i="31"/>
  <c r="H41" i="30"/>
  <c r="H41" i="26"/>
  <c r="F41" i="24"/>
  <c r="G41" i="23"/>
  <c r="H41" i="22"/>
  <c r="F41" i="20"/>
  <c r="G41" i="19"/>
  <c r="H41" i="18"/>
  <c r="F41" i="16"/>
  <c r="G41" i="15"/>
  <c r="H41" i="14"/>
  <c r="H42" i="14" s="1"/>
  <c r="F41" i="12"/>
  <c r="G41" i="11"/>
  <c r="G42" i="11" s="1"/>
  <c r="H41" i="10"/>
  <c r="F41" i="8"/>
  <c r="G41" i="7"/>
  <c r="H41" i="6"/>
  <c r="F42" i="15"/>
  <c r="G42" i="1"/>
  <c r="H42" i="24"/>
  <c r="H45" i="30"/>
  <c r="H126" i="30" s="1"/>
  <c r="F42" i="19" l="1"/>
  <c r="G42" i="4"/>
  <c r="F42" i="25"/>
  <c r="F42" i="4"/>
  <c r="H42" i="9"/>
  <c r="G42" i="21"/>
  <c r="G42" i="24"/>
  <c r="G42" i="20"/>
  <c r="H42" i="2"/>
  <c r="G42" i="29"/>
  <c r="G42" i="12"/>
  <c r="G42" i="27"/>
  <c r="H42" i="3"/>
  <c r="G42" i="8"/>
  <c r="F42" i="27"/>
  <c r="F42" i="21"/>
  <c r="H42" i="27"/>
  <c r="F42" i="29"/>
  <c r="G42" i="18"/>
  <c r="H42" i="11"/>
  <c r="F42" i="16"/>
  <c r="H42" i="18"/>
  <c r="H42" i="17"/>
  <c r="F42" i="31"/>
  <c r="F42" i="6"/>
  <c r="H42" i="28"/>
  <c r="G42" i="5"/>
  <c r="F42" i="12"/>
  <c r="G42" i="13"/>
  <c r="F42" i="18"/>
  <c r="G42" i="16"/>
  <c r="H42" i="20"/>
  <c r="G42" i="9"/>
  <c r="F42" i="30"/>
  <c r="H42" i="16"/>
  <c r="G42" i="22"/>
  <c r="H42" i="22"/>
  <c r="G42" i="23"/>
  <c r="F42" i="24"/>
  <c r="H42" i="21"/>
  <c r="H42" i="12"/>
  <c r="F42" i="22"/>
  <c r="H42" i="8"/>
  <c r="F42" i="9"/>
  <c r="H42" i="31"/>
  <c r="F42" i="10"/>
  <c r="H42" i="1"/>
  <c r="H42" i="5"/>
  <c r="H42" i="23"/>
  <c r="G42" i="14"/>
  <c r="H42" i="10"/>
  <c r="G42" i="10"/>
  <c r="H42" i="4"/>
  <c r="G42" i="25"/>
  <c r="F42" i="14"/>
  <c r="G42" i="6"/>
  <c r="F42" i="26"/>
  <c r="F42" i="2"/>
  <c r="H42" i="26"/>
  <c r="H42" i="6"/>
  <c r="H42" i="15"/>
  <c r="G42" i="17"/>
  <c r="G42" i="28"/>
  <c r="G42" i="15"/>
  <c r="H42" i="30"/>
  <c r="G42" i="7"/>
  <c r="G42" i="31"/>
  <c r="F42" i="17"/>
  <c r="F42" i="8"/>
  <c r="F42" i="7"/>
  <c r="G42" i="19"/>
  <c r="H42" i="7"/>
  <c r="F42" i="28"/>
  <c r="H42" i="29"/>
  <c r="G42" i="2"/>
  <c r="F42" i="20"/>
</calcChain>
</file>

<file path=xl/sharedStrings.xml><?xml version="1.0" encoding="utf-8"?>
<sst xmlns="http://schemas.openxmlformats.org/spreadsheetml/2006/main" count="3071" uniqueCount="122">
  <si>
    <t>LOCAL GOVERNMENT MTEF ALLOCATIONS: 2022/23 - 2024/25</t>
  </si>
  <si>
    <t/>
  </si>
  <si>
    <t xml:space="preserve">
Summary</t>
  </si>
  <si>
    <t>2022/23
 R thousands</t>
  </si>
  <si>
    <t>2023/24
 R thousands</t>
  </si>
  <si>
    <t>2024/25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</si>
  <si>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</si>
  <si>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</si>
  <si>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</si>
  <si>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</si>
  <si>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</si>
  <si>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</si>
  <si>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</si>
  <si>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</si>
  <si>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</si>
  <si>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</si>
  <si>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</si>
  <si>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</si>
  <si>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</si>
  <si>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</si>
  <si>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</si>
  <si>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</si>
  <si>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Metro informal settlements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</si>
  <si>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</si>
  <si>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</si>
  <si>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</si>
  <si>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</si>
  <si>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</si>
  <si>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</si>
  <si>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</si>
  <si>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</si>
  <si>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</si>
  <si>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</si>
  <si>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</si>
  <si>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</si>
  <si>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</si>
  <si>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</si>
  <si>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</si>
  <si>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</si>
  <si>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Bucket eradication programme grant</t>
  </si>
  <si>
    <t>Sub total indirect transfers</t>
  </si>
  <si>
    <t>Total</t>
  </si>
  <si>
    <t xml:space="preserve">
A CPT    Cape Town</t>
  </si>
  <si>
    <t xml:space="preserve">
C DC1    West Coast</t>
  </si>
  <si>
    <t xml:space="preserve">
C DC2    Cape Winelands DM</t>
  </si>
  <si>
    <t xml:space="preserve">
C DC3    Overberg</t>
  </si>
  <si>
    <t xml:space="preserve">
C DC4    Garden Route</t>
  </si>
  <si>
    <t xml:space="preserve">
C DC5    Central Karoo</t>
  </si>
  <si>
    <t xml:space="preserve">
B WC011  Matzikama</t>
  </si>
  <si>
    <t xml:space="preserve">
B WC012  Cederberg</t>
  </si>
  <si>
    <t xml:space="preserve">
B WC013  Bergrivier</t>
  </si>
  <si>
    <t xml:space="preserve">
B WC014  Saldanha Bay</t>
  </si>
  <si>
    <t xml:space="preserve">
B WC015  Swartland</t>
  </si>
  <si>
    <t xml:space="preserve">
B WC022  Witzenberg</t>
  </si>
  <si>
    <t xml:space="preserve">
B WC023  Drakenstein</t>
  </si>
  <si>
    <t xml:space="preserve">
B WC024  Stellenbosch</t>
  </si>
  <si>
    <t xml:space="preserve">
B WC025  Breede Valley</t>
  </si>
  <si>
    <t xml:space="preserve">
B WC026  Langeberg</t>
  </si>
  <si>
    <t xml:space="preserve">
B WC031  Theewaterskloof</t>
  </si>
  <si>
    <t xml:space="preserve">
B WC032  Overstrand</t>
  </si>
  <si>
    <t xml:space="preserve">
B WC033  Cape Agulhas</t>
  </si>
  <si>
    <t xml:space="preserve">
B WC034  Swellendam</t>
  </si>
  <si>
    <t xml:space="preserve">
B WC041  Kannaland</t>
  </si>
  <si>
    <t xml:space="preserve">
B WC042  Hessequa</t>
  </si>
  <si>
    <t xml:space="preserve">
B WC043  Mossel Bay</t>
  </si>
  <si>
    <t xml:space="preserve">
B WC044  George</t>
  </si>
  <si>
    <t xml:space="preserve">
B WC045  Oudtshoorn</t>
  </si>
  <si>
    <t xml:space="preserve">
B WC047  Bitou</t>
  </si>
  <si>
    <t xml:space="preserve">
B WC048  Knysna</t>
  </si>
  <si>
    <t xml:space="preserve">
B WC051  Laingsburg</t>
  </si>
  <si>
    <t xml:space="preserve">
B WC052  Prince Albert</t>
  </si>
  <si>
    <t xml:space="preserve">
B WC053  Beaufort West</t>
  </si>
  <si>
    <t>Transfers from Provincial Departments</t>
  </si>
  <si>
    <t>Municipal Allocations from Provincial Departments</t>
  </si>
  <si>
    <t>of which</t>
  </si>
  <si>
    <t>Total: Transfers from Provincial Departments</t>
  </si>
  <si>
    <t>Provincial Treasury</t>
  </si>
  <si>
    <t>Community Safety</t>
  </si>
  <si>
    <t>Provide Resources for officers to serve in the City of Cape Town Law Enforcement Service (LES)</t>
  </si>
  <si>
    <t>Health</t>
  </si>
  <si>
    <t>Personal Primary Health Care Services</t>
  </si>
  <si>
    <t>Integrated Nutrition</t>
  </si>
  <si>
    <t>HIV/AIDS</t>
  </si>
  <si>
    <t xml:space="preserve">Human Settlements </t>
  </si>
  <si>
    <t>Human Settlements Development Grant (Beneficiaries)</t>
  </si>
  <si>
    <t xml:space="preserve">Municipal Accreditation and Capacity Building Grant </t>
  </si>
  <si>
    <t xml:space="preserve">Environmental Affairs and Development Planning </t>
  </si>
  <si>
    <t>Regional Socio-Economic Projects (RSEP) - Municipal Projects</t>
  </si>
  <si>
    <t>Transport and Public Works</t>
  </si>
  <si>
    <t xml:space="preserve">Integrated Transport Planning </t>
  </si>
  <si>
    <t xml:space="preserve">Financial Assistance to Municipalities for Maintanance and Contruction of Transport Infrastructure </t>
  </si>
  <si>
    <t>George Integrated Public Transport Network - Operations</t>
  </si>
  <si>
    <t>Cultural Affairs and Sport</t>
  </si>
  <si>
    <t>Community Library Service Grant</t>
  </si>
  <si>
    <t>Library Service: Metro Library Grant</t>
  </si>
  <si>
    <t xml:space="preserve">Local Government </t>
  </si>
  <si>
    <t>Municipal Service Delivery and Capacity Building Grant</t>
  </si>
  <si>
    <t>Western Cape Municipal Interventions Grant</t>
  </si>
  <si>
    <t xml:space="preserve">Community Development Workers (CDW) Operational Support Grant </t>
  </si>
  <si>
    <t xml:space="preserve">Unallocated </t>
  </si>
  <si>
    <t>Western Cape Financial Management Capability Grant</t>
  </si>
  <si>
    <t xml:space="preserve">Western Cape Municipal Financial Recovery Services Grant </t>
  </si>
  <si>
    <t>Safety initiative implementation - Whole of Society Approach (WoSA)</t>
  </si>
  <si>
    <t>Recruitment, Training and Deployment of Law Enforcement Officers to serve in the Law Enforcement Advancement Plan (LEAP)</t>
  </si>
  <si>
    <t>Resourcing Funding for Establishment and Support of a K9 Unit</t>
  </si>
  <si>
    <t>Resourcing Funding for Establishment of Law Enforcement Reaction Unit</t>
  </si>
  <si>
    <t>Funds Retained by the Department</t>
  </si>
  <si>
    <t>Settlement Assistance</t>
  </si>
  <si>
    <t>Inform Settlements Upgrading Partnership Grant: Provinces (Beneficiaries)</t>
  </si>
  <si>
    <t>Title-Deeds Restoration</t>
  </si>
  <si>
    <t xml:space="preserve">Provision for Person with Special Needs </t>
  </si>
  <si>
    <t>Economic Development and Tourism</t>
  </si>
  <si>
    <t>Western Cape Municipal Energy Resilience Grant (WC MER Grant)</t>
  </si>
  <si>
    <t>Provide Reasources for the Development and/or Upgrade OF SMME Infrastructure in Langeberg Municipality as part of the Department of Economic Development and Tourism's SMME Booster Fund 2021</t>
  </si>
  <si>
    <t>Library Service: Transfer Funding to enable City of Cape Town to procure Periodicals and Newspapers</t>
  </si>
  <si>
    <t>Development of Sport and Recreation Facilities</t>
  </si>
  <si>
    <t>Municipal Water Resilience Grant</t>
  </si>
  <si>
    <t>Municipal Fire Service Capacity Building Grant</t>
  </si>
  <si>
    <t>Thusong Service Centre Grant (Sustainability: Operational Support Grant)</t>
  </si>
  <si>
    <t>Municipal Disaster Management Grant</t>
  </si>
  <si>
    <t xml:space="preserve">Liabrary Service: Replacement Funding for most Vulnerable B3 Municipalities </t>
  </si>
  <si>
    <t>Municipal Electricity Planning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</si>
</sst>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_(* #,##0,_);_(* \(#,##0,\);_(* &quot;- &quot;?_);_(@_)"/>
  </numFmts>
  <fonts count="14" x14ac:knownFonts="1">
    <font>
      <sz val="10"/>
      <color rgb="FF000000"/>
      <name val="ARIAL"/>
    </font>
    <font>
      <b/>
      <sz val="11"/>
      <color rgb="FF000000"/>
      <name val="ARIAL NARROW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5" fillId="0" borderId="2" xfId="0" quotePrefix="1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left" vertical="center" indent="1"/>
    </xf>
    <xf numFmtId="165" fontId="5" fillId="0" borderId="0" xfId="0" applyNumberFormat="1" applyFont="1" applyFill="1" applyBorder="1" applyAlignment="1" applyProtection="1">
      <alignment horizontal="right" vertical="center"/>
    </xf>
    <xf numFmtId="165" fontId="5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center" indent="2"/>
    </xf>
    <xf numFmtId="0" fontId="10" fillId="0" borderId="0" xfId="0" applyNumberFormat="1" applyFont="1" applyFill="1" applyBorder="1" applyAlignment="1" applyProtection="1">
      <alignment horizontal="left" vertical="center" indent="2"/>
    </xf>
    <xf numFmtId="165" fontId="10" fillId="0" borderId="4" xfId="0" applyNumberFormat="1" applyFont="1" applyFill="1" applyBorder="1" applyAlignment="1" applyProtection="1">
      <alignment horizontal="right" vertical="center"/>
    </xf>
    <xf numFmtId="165" fontId="10" fillId="0" borderId="5" xfId="0" applyNumberFormat="1" applyFont="1" applyFill="1" applyBorder="1" applyAlignment="1" applyProtection="1">
      <alignment horizontal="right" vertical="center"/>
    </xf>
    <xf numFmtId="165" fontId="10" fillId="0" borderId="6" xfId="0" applyNumberFormat="1" applyFont="1" applyFill="1" applyBorder="1" applyAlignment="1" applyProtection="1">
      <alignment horizontal="right" vertical="center"/>
    </xf>
    <xf numFmtId="165" fontId="10" fillId="0" borderId="7" xfId="0" applyNumberFormat="1" applyFont="1" applyFill="1" applyBorder="1" applyAlignment="1" applyProtection="1">
      <alignment horizontal="right" vertical="center"/>
    </xf>
    <xf numFmtId="165" fontId="10" fillId="0" borderId="0" xfId="0" applyNumberFormat="1" applyFont="1" applyFill="1" applyBorder="1" applyAlignment="1" applyProtection="1">
      <alignment horizontal="right" vertical="center"/>
    </xf>
    <xf numFmtId="165" fontId="10" fillId="0" borderId="8" xfId="0" applyNumberFormat="1" applyFont="1" applyFill="1" applyBorder="1" applyAlignment="1" applyProtection="1">
      <alignment horizontal="right" vertical="center"/>
    </xf>
    <xf numFmtId="165" fontId="10" fillId="0" borderId="9" xfId="0" applyNumberFormat="1" applyFont="1" applyFill="1" applyBorder="1" applyAlignment="1" applyProtection="1">
      <alignment horizontal="right" vertical="center"/>
    </xf>
    <xf numFmtId="165" fontId="10" fillId="0" borderId="10" xfId="0" applyNumberFormat="1" applyFont="1" applyFill="1" applyBorder="1" applyAlignment="1" applyProtection="1">
      <alignment horizontal="right" vertical="center"/>
    </xf>
    <xf numFmtId="165" fontId="10" fillId="0" borderId="11" xfId="0" applyNumberFormat="1" applyFont="1" applyFill="1" applyBorder="1" applyAlignment="1" applyProtection="1">
      <alignment horizontal="right" vertical="center"/>
    </xf>
    <xf numFmtId="0" fontId="0" fillId="0" borderId="0" xfId="0" applyNumberFormat="1" applyFill="1" applyBorder="1" applyProtection="1"/>
    <xf numFmtId="165" fontId="0" fillId="0" borderId="0" xfId="0" applyNumberFormat="1" applyFill="1" applyBorder="1" applyAlignment="1" applyProtection="1">
      <alignment horizontal="right"/>
    </xf>
    <xf numFmtId="165" fontId="5" fillId="0" borderId="3" xfId="0" applyNumberFormat="1" applyFont="1" applyFill="1" applyBorder="1" applyAlignment="1" applyProtection="1">
      <alignment horizontal="right" vertical="center"/>
    </xf>
    <xf numFmtId="165" fontId="10" fillId="0" borderId="0" xfId="0" applyNumberFormat="1" applyFont="1" applyFill="1" applyBorder="1" applyAlignment="1" applyProtection="1">
      <alignment horizontal="right"/>
    </xf>
    <xf numFmtId="165" fontId="5" fillId="0" borderId="0" xfId="0" applyNumberFormat="1" applyFont="1" applyFill="1" applyBorder="1" applyAlignment="1" applyProtection="1">
      <alignment horizontal="right"/>
    </xf>
    <xf numFmtId="165" fontId="0" fillId="0" borderId="0" xfId="0" applyNumberFormat="1"/>
    <xf numFmtId="0" fontId="0" fillId="0" borderId="0" xfId="0" applyProtection="1"/>
    <xf numFmtId="0" fontId="4" fillId="0" borderId="2" xfId="0" applyFont="1" applyFill="1" applyBorder="1" applyAlignment="1" applyProtection="1">
      <alignment horizontal="left" wrapText="1" indent="1"/>
    </xf>
    <xf numFmtId="0" fontId="6" fillId="0" borderId="0" xfId="0" applyFont="1" applyAlignment="1" applyProtection="1">
      <alignment wrapText="1"/>
    </xf>
    <xf numFmtId="165" fontId="7" fillId="0" borderId="0" xfId="0" applyNumberFormat="1" applyFont="1" applyFill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165" fontId="10" fillId="0" borderId="0" xfId="0" applyNumberFormat="1" applyFont="1" applyFill="1" applyProtection="1"/>
    <xf numFmtId="0" fontId="6" fillId="0" borderId="3" xfId="0" applyFont="1" applyBorder="1" applyAlignment="1" applyProtection="1">
      <alignment wrapText="1"/>
    </xf>
    <xf numFmtId="0" fontId="1" fillId="0" borderId="0" xfId="0" applyNumberFormat="1" applyFont="1" applyFill="1" applyAlignment="1" applyProtection="1">
      <alignment horizontal="left" wrapText="1"/>
    </xf>
    <xf numFmtId="165" fontId="1" fillId="0" borderId="0" xfId="0" applyNumberFormat="1" applyFont="1" applyFill="1" applyAlignment="1" applyProtection="1">
      <alignment horizontal="right"/>
    </xf>
    <xf numFmtId="165" fontId="0" fillId="0" borderId="0" xfId="0" applyNumberFormat="1" applyProtection="1"/>
    <xf numFmtId="0" fontId="12" fillId="0" borderId="0" xfId="0" applyNumberFormat="1" applyFont="1" applyFill="1" applyBorder="1" applyAlignment="1" applyProtection="1">
      <alignment horizontal="left" vertical="center" indent="2"/>
    </xf>
    <xf numFmtId="0" fontId="13" fillId="0" borderId="0" xfId="0" applyNumberFormat="1" applyFont="1" applyFill="1" applyBorder="1" applyAlignment="1" applyProtection="1">
      <alignment horizontal="left" vertical="center" indent="1"/>
    </xf>
    <xf numFmtId="0" fontId="10" fillId="0" borderId="0" xfId="0" applyFont="1" applyAlignment="1">
      <alignment horizontal="left" vertical="center" indent="2"/>
    </xf>
    <xf numFmtId="0" fontId="13" fillId="0" borderId="0" xfId="0" applyFont="1" applyAlignment="1">
      <alignment horizontal="left" vertical="center" indent="1"/>
    </xf>
    <xf numFmtId="0" fontId="13" fillId="0" borderId="3" xfId="0" applyNumberFormat="1" applyFont="1" applyFill="1" applyBorder="1" applyAlignment="1" applyProtection="1">
      <alignment horizontal="left" vertical="center" indent="1"/>
    </xf>
    <xf numFmtId="0" fontId="12" fillId="0" borderId="0" xfId="0" applyFont="1" applyAlignment="1">
      <alignment horizontal="left" vertical="center" indent="2"/>
    </xf>
    <xf numFmtId="0" fontId="12" fillId="0" borderId="0" xfId="0" applyFont="1" applyAlignment="1">
      <alignment horizontal="left" vertical="center" wrapText="1" indent="2"/>
    </xf>
    <xf numFmtId="0" fontId="2" fillId="0" borderId="0" xfId="0" applyFont="1" applyAlignment="1" applyProtection="1">
      <alignment horizontal="center" wrapText="1"/>
    </xf>
    <xf numFmtId="0" fontId="3" fillId="0" borderId="1" xfId="0" applyFont="1" applyBorder="1" applyAlignment="1" applyProtection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9"/>
  <sheetViews>
    <sheetView showGridLines="0" zoomScale="60" zoomScaleNormal="60" workbookViewId="0">
      <selection activeCell="F31" sqref="F3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2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6666060000</v>
      </c>
      <c r="G5" s="3">
        <v>7212929000</v>
      </c>
      <c r="H5" s="3">
        <v>7812458000</v>
      </c>
    </row>
    <row r="6" spans="1:8" ht="13" x14ac:dyDescent="0.3">
      <c r="A6" s="22"/>
      <c r="B6" s="22"/>
      <c r="C6" s="22"/>
      <c r="D6" s="22"/>
      <c r="E6" s="26" t="s">
        <v>9</v>
      </c>
      <c r="F6" s="3">
        <v>2666726000</v>
      </c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4487441000</v>
      </c>
      <c r="G7" s="4">
        <f>SUM(G8:G19)</f>
        <v>4934843000</v>
      </c>
      <c r="H7" s="4">
        <f>SUM(H8:H19)</f>
        <v>5507403000</v>
      </c>
    </row>
    <row r="8" spans="1:8" ht="13" x14ac:dyDescent="0.3">
      <c r="A8" s="22"/>
      <c r="B8" s="22"/>
      <c r="C8" s="22"/>
      <c r="D8" s="22"/>
      <c r="E8" s="27" t="s">
        <v>11</v>
      </c>
      <c r="F8" s="11">
        <v>520297000</v>
      </c>
      <c r="G8" s="11">
        <v>491753000</v>
      </c>
      <c r="H8" s="11">
        <v>510337000</v>
      </c>
    </row>
    <row r="9" spans="1:8" ht="13" x14ac:dyDescent="0.3">
      <c r="A9" s="22"/>
      <c r="B9" s="22"/>
      <c r="C9" s="22"/>
      <c r="D9" s="22"/>
      <c r="E9" s="27" t="s">
        <v>12</v>
      </c>
      <c r="F9" s="11">
        <v>965544000</v>
      </c>
      <c r="G9" s="11">
        <v>1008100000</v>
      </c>
      <c r="H9" s="11">
        <v>1053373000</v>
      </c>
    </row>
    <row r="10" spans="1:8" ht="13" x14ac:dyDescent="0.3">
      <c r="A10" s="22"/>
      <c r="B10" s="22"/>
      <c r="C10" s="22"/>
      <c r="D10" s="22"/>
      <c r="E10" s="27" t="s">
        <v>13</v>
      </c>
      <c r="F10" s="19">
        <v>1505671000</v>
      </c>
      <c r="G10" s="19">
        <v>1766926000</v>
      </c>
      <c r="H10" s="19">
        <v>2610043000</v>
      </c>
    </row>
    <row r="11" spans="1:8" ht="13" x14ac:dyDescent="0.3">
      <c r="A11" s="22"/>
      <c r="B11" s="22"/>
      <c r="C11" s="22"/>
      <c r="D11" s="22"/>
      <c r="E11" s="27" t="s">
        <v>14</v>
      </c>
      <c r="F11" s="11">
        <v>205067000</v>
      </c>
      <c r="G11" s="11">
        <v>190469000</v>
      </c>
      <c r="H11" s="11">
        <v>199044000</v>
      </c>
    </row>
    <row r="12" spans="1:8" ht="13" x14ac:dyDescent="0.3">
      <c r="A12" s="22"/>
      <c r="B12" s="22"/>
      <c r="C12" s="22"/>
      <c r="D12" s="22"/>
      <c r="E12" s="27" t="s">
        <v>15</v>
      </c>
      <c r="F12" s="19">
        <v>185699000</v>
      </c>
      <c r="G12" s="19">
        <v>200699000</v>
      </c>
      <c r="H12" s="19">
        <v>60000000</v>
      </c>
    </row>
    <row r="13" spans="1:8" ht="13" x14ac:dyDescent="0.3">
      <c r="A13" s="22"/>
      <c r="B13" s="22"/>
      <c r="C13" s="22"/>
      <c r="D13" s="22"/>
      <c r="E13" s="27" t="s">
        <v>16</v>
      </c>
      <c r="F13" s="19">
        <v>13068000</v>
      </c>
      <c r="G13" s="19">
        <v>13119000</v>
      </c>
      <c r="H13" s="19">
        <v>13595000</v>
      </c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>
        <v>269887000</v>
      </c>
      <c r="G15" s="11">
        <v>510838000</v>
      </c>
      <c r="H15" s="11">
        <v>274626000</v>
      </c>
    </row>
    <row r="16" spans="1:8" ht="13" x14ac:dyDescent="0.3">
      <c r="A16" s="22"/>
      <c r="B16" s="22"/>
      <c r="C16" s="22"/>
      <c r="D16" s="22"/>
      <c r="E16" s="27" t="s">
        <v>19</v>
      </c>
      <c r="F16" s="11">
        <v>145460000</v>
      </c>
      <c r="G16" s="11">
        <v>96271000</v>
      </c>
      <c r="H16" s="11">
        <v>100595000</v>
      </c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>
        <v>127736000</v>
      </c>
      <c r="G18" s="11">
        <v>83458000</v>
      </c>
      <c r="H18" s="11">
        <v>86838000</v>
      </c>
    </row>
    <row r="19" spans="1:8" ht="13" x14ac:dyDescent="0.3">
      <c r="A19" s="22"/>
      <c r="B19" s="22"/>
      <c r="C19" s="22"/>
      <c r="D19" s="22"/>
      <c r="E19" s="27" t="s">
        <v>22</v>
      </c>
      <c r="F19" s="11">
        <v>549012000</v>
      </c>
      <c r="G19" s="11">
        <v>573210000</v>
      </c>
      <c r="H19" s="11">
        <v>598952000</v>
      </c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258660000</v>
      </c>
      <c r="G20" s="3">
        <f>SUM(G21:G29)</f>
        <v>167798000</v>
      </c>
      <c r="H20" s="3">
        <f>SUM(H21:H29)</f>
        <v>176676000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48253000</v>
      </c>
      <c r="G21" s="19">
        <v>48721000</v>
      </c>
      <c r="H21" s="19">
        <v>48726000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97491000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>
        <v>17446000</v>
      </c>
      <c r="G24" s="11">
        <v>17000000</v>
      </c>
      <c r="H24" s="11">
        <v>19000000</v>
      </c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>
        <v>29500000</v>
      </c>
      <c r="G26" s="11">
        <v>33200000</v>
      </c>
      <c r="H26" s="11">
        <v>36000000</v>
      </c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>
        <v>65970000</v>
      </c>
      <c r="G28" s="19">
        <v>68877000</v>
      </c>
      <c r="H28" s="19">
        <v>72950000</v>
      </c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14078887000</v>
      </c>
      <c r="G30" s="18">
        <f>+G5+G6+G7+G20</f>
        <v>12315570000</v>
      </c>
      <c r="H30" s="18">
        <f>+H5+H6+H7+H20</f>
        <v>13496537000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224230000</v>
      </c>
      <c r="G32" s="3">
        <f>SUM(G33:G38)</f>
        <v>211611000</v>
      </c>
      <c r="H32" s="3">
        <f>SUM(H33:H38)</f>
        <v>219788000</v>
      </c>
    </row>
    <row r="33" spans="1:8" ht="13" x14ac:dyDescent="0.3">
      <c r="A33" s="22"/>
      <c r="B33" s="22"/>
      <c r="C33" s="22"/>
      <c r="D33" s="22"/>
      <c r="E33" s="27" t="s">
        <v>18</v>
      </c>
      <c r="F33" s="11">
        <v>15197000</v>
      </c>
      <c r="G33" s="11">
        <v>15153000</v>
      </c>
      <c r="H33" s="11">
        <v>15867000</v>
      </c>
    </row>
    <row r="34" spans="1:8" ht="13" x14ac:dyDescent="0.3">
      <c r="A34" s="22"/>
      <c r="B34" s="22"/>
      <c r="C34" s="22"/>
      <c r="D34" s="22"/>
      <c r="E34" s="27" t="s">
        <v>36</v>
      </c>
      <c r="F34" s="11">
        <v>199333000</v>
      </c>
      <c r="G34" s="11">
        <v>191058000</v>
      </c>
      <c r="H34" s="11">
        <v>202521000</v>
      </c>
    </row>
    <row r="35" spans="1:8" ht="13" x14ac:dyDescent="0.3">
      <c r="A35" s="22"/>
      <c r="B35" s="22"/>
      <c r="C35" s="22"/>
      <c r="D35" s="22"/>
      <c r="E35" s="27" t="s">
        <v>37</v>
      </c>
      <c r="F35" s="11">
        <v>9700000</v>
      </c>
      <c r="G35" s="11">
        <v>5400000</v>
      </c>
      <c r="H35" s="11">
        <v>1400000</v>
      </c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1405000</v>
      </c>
      <c r="G39" s="3">
        <f>SUM(G40:G40)</f>
        <v>1200000</v>
      </c>
      <c r="H39" s="3">
        <f>SUM(H40:H40)</f>
        <v>1200000</v>
      </c>
    </row>
    <row r="40" spans="1:8" ht="13" x14ac:dyDescent="0.3">
      <c r="A40" s="22"/>
      <c r="B40" s="22"/>
      <c r="C40" s="22"/>
      <c r="D40" s="22"/>
      <c r="E40" s="27" t="s">
        <v>25</v>
      </c>
      <c r="F40" s="19">
        <v>1405000</v>
      </c>
      <c r="G40" s="19">
        <v>1200000</v>
      </c>
      <c r="H40" s="19">
        <v>1200000</v>
      </c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225635000</v>
      </c>
      <c r="G41" s="31">
        <f>+G32+G39</f>
        <v>212811000</v>
      </c>
      <c r="H41" s="31">
        <f>+H32+H39</f>
        <v>220988000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14304522000</v>
      </c>
      <c r="G42" s="31">
        <f>+G30+G41</f>
        <v>12528381000</v>
      </c>
      <c r="H42" s="31">
        <f>+H30+H41</f>
        <v>13717525000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SUM(F47+F53+F60+F66+F73+F79+F85+F91+F98+F108+F115+F121+F114+F126)</f>
        <v>3768191000</v>
      </c>
      <c r="G45" s="4">
        <f>SUM(G47+G53+G60+G66+G73+G79+G85+G91+G98+G108+G115+G121+G114+G126)</f>
        <v>3781280000</v>
      </c>
      <c r="H45" s="4">
        <f>SUM(H47+H53+H60+H66+H73+H79+H85+H91+H98+H108+H115+H121+H114+H126)</f>
        <v>3917322000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>
        <f>CPT!F48+'DC1'!F48+'DC2'!F48+'DC3'!F48+'DC4'!F48+'DC5'!F48+'WC011'!F48+'WC012'!F48+'WC013'!F48+'WC014'!F48+'WC015'!F48+'WC022'!F48+'WC023'!F48+'WC024'!F48+'WC025'!F48+'WC026'!F48+'WC031'!F48+'WC032'!F48+'WC033'!F48+'WC034'!F48+'WC041'!F48+'WC042'!F48+'WC043'!F48+'WC044'!F48+'WC045'!F48+'WC047'!F48+'WC048'!F48+'WC051'!F48+'WC052'!F48+'WC053'!F48</f>
        <v>0</v>
      </c>
      <c r="G48" s="8">
        <f>CPT!G48+'DC1'!G48+'DC2'!G48+'DC3'!G48+'DC4'!G48+'DC5'!G48+'WC011'!G48+'WC012'!G48+'WC013'!G48+'WC014'!G48+'WC015'!G48+'WC022'!G48+'WC023'!G48+'WC024'!G48+'WC025'!G48+'WC026'!G48+'WC031'!G48+'WC032'!G48+'WC033'!G48+'WC034'!G48+'WC041'!G48+'WC042'!G48+'WC043'!G48+'WC044'!G48+'WC045'!G48+'WC047'!G48+'WC048'!G48+'WC051'!G48+'WC052'!G48+'WC053'!G48</f>
        <v>0</v>
      </c>
      <c r="H48" s="9">
        <f>CPT!H48+'DC1'!H48+'DC2'!H48+'DC3'!H48+'DC4'!H48+'DC5'!H48+'WC011'!H48+'WC012'!H48+'WC013'!H48+'WC014'!H48+'WC015'!H48+'WC022'!H48+'WC023'!H48+'WC024'!H48+'WC025'!H48+'WC026'!H48+'WC031'!H48+'WC032'!H48+'WC033'!H48+'WC034'!H48+'WC041'!H48+'WC042'!H48+'WC043'!H48+'WC044'!H48+'WC045'!H48+'WC047'!H48+'WC048'!H48+'WC051'!H48+'WC052'!H48+'WC053'!H48</f>
        <v>0</v>
      </c>
    </row>
    <row r="49" spans="1:8" ht="13" x14ac:dyDescent="0.25">
      <c r="A49" s="22"/>
      <c r="B49" s="22"/>
      <c r="C49" s="22"/>
      <c r="D49" s="22"/>
      <c r="E49" s="33" t="s">
        <v>101</v>
      </c>
      <c r="F49" s="10">
        <f>CPT!F49+'DC1'!F49+'DC2'!F49+'DC3'!F49+'DC4'!F49+'DC5'!F49+'WC011'!F49+'WC012'!F49+'WC013'!F49+'WC014'!F49+'WC015'!F49+'WC022'!F49+'WC023'!F49+'WC024'!F49+'WC025'!F49+'WC026'!F49+'WC031'!F49+'WC032'!F49+'WC033'!F49+'WC034'!F49+'WC041'!F49+'WC042'!F49+'WC043'!F49+'WC044'!F49+'WC045'!F49+'WC047'!F49+'WC048'!F49+'WC051'!F49+'WC052'!F49+'WC053'!F49</f>
        <v>0</v>
      </c>
      <c r="G49" s="11">
        <f>CPT!G49+'DC1'!G49+'DC2'!G49+'DC3'!G49+'DC4'!G49+'DC5'!G49+'WC011'!G49+'WC012'!G49+'WC013'!G49+'WC014'!G49+'WC015'!G49+'WC022'!G49+'WC023'!G49+'WC024'!G49+'WC025'!G49+'WC026'!G49+'WC031'!G49+'WC032'!G49+'WC033'!G49+'WC034'!G49+'WC041'!G49+'WC042'!G49+'WC043'!G49+'WC044'!G49+'WC045'!G49+'WC047'!G49+'WC048'!G49+'WC051'!G49+'WC052'!G49+'WC053'!G49</f>
        <v>0</v>
      </c>
      <c r="H49" s="12">
        <f>CPT!H49+'DC1'!H49+'DC2'!H49+'DC3'!H49+'DC4'!H49+'DC5'!H49+'WC011'!H49+'WC012'!H49+'WC013'!H49+'WC014'!H49+'WC015'!H49+'WC022'!H49+'WC023'!H49+'WC024'!H49+'WC025'!H49+'WC026'!H49+'WC031'!H49+'WC032'!H49+'WC033'!H49+'WC034'!H49+'WC041'!H49+'WC042'!H49+'WC043'!H49+'WC044'!H49+'WC045'!H49+'WC047'!H49+'WC048'!H49+'WC051'!H49+'WC052'!H49+'WC053'!H49</f>
        <v>0</v>
      </c>
    </row>
    <row r="50" spans="1:8" x14ac:dyDescent="0.25">
      <c r="A50" s="22"/>
      <c r="B50" s="22"/>
      <c r="C50" s="22"/>
      <c r="D50" s="22"/>
      <c r="E50" s="6"/>
      <c r="F50" s="10">
        <f>CPT!F50+'DC1'!F50+'DC2'!F50+'DC3'!F50+'DC4'!F50+'DC5'!F50+'WC011'!F50+'WC012'!F50+'WC013'!F50+'WC014'!F50+'WC015'!F50+'WC022'!F50+'WC023'!F50+'WC024'!F50+'WC025'!F50+'WC026'!F50+'WC031'!F50+'WC032'!F50+'WC033'!F50+'WC034'!F50+'WC041'!F50+'WC042'!F50+'WC043'!F50+'WC044'!F50+'WC045'!F50+'WC047'!F50+'WC048'!F50+'WC051'!F50+'WC052'!F50+'WC053'!F50</f>
        <v>0</v>
      </c>
      <c r="G50" s="11">
        <f>CPT!G50+'DC1'!G50+'DC2'!G50+'DC3'!G50+'DC4'!G50+'DC5'!G50+'WC011'!G50+'WC012'!G50+'WC013'!G50+'WC014'!G50+'WC015'!G50+'WC022'!G50+'WC023'!G50+'WC024'!G50+'WC025'!G50+'WC026'!G50+'WC031'!G50+'WC032'!G50+'WC033'!G50+'WC034'!G50+'WC041'!G50+'WC042'!G50+'WC043'!G50+'WC044'!G50+'WC045'!G50+'WC047'!G50+'WC048'!G50+'WC051'!G50+'WC052'!G50+'WC053'!G50</f>
        <v>0</v>
      </c>
      <c r="H50" s="12">
        <f>CPT!H50+'DC1'!H50+'DC2'!H50+'DC3'!H50+'DC4'!H50+'DC5'!H50+'WC011'!H50+'WC012'!H50+'WC013'!H50+'WC014'!H50+'WC015'!H50+'WC022'!H50+'WC023'!H50+'WC024'!H50+'WC025'!H50+'WC026'!H50+'WC031'!H50+'WC032'!H50+'WC033'!H50+'WC034'!H50+'WC041'!H50+'WC042'!H50+'WC043'!H50+'WC044'!H50+'WC045'!H50+'WC047'!H50+'WC048'!H50+'WC051'!H50+'WC052'!H50+'WC053'!H50</f>
        <v>0</v>
      </c>
    </row>
    <row r="51" spans="1:8" x14ac:dyDescent="0.25">
      <c r="A51" s="22"/>
      <c r="B51" s="22"/>
      <c r="C51" s="22"/>
      <c r="D51" s="22"/>
      <c r="E51" s="6"/>
      <c r="F51" s="13">
        <f>CPT!F51+'DC1'!F51+'DC2'!F51+'DC3'!F51+'DC4'!F51+'DC5'!F51+'WC011'!F51+'WC012'!F51+'WC013'!F51+'WC014'!F51+'WC015'!F51+'WC022'!F51+'WC023'!F51+'WC024'!F51+'WC025'!F51+'WC026'!F51+'WC031'!F51+'WC032'!F51+'WC033'!F51+'WC034'!F51+'WC041'!F51+'WC042'!F51+'WC043'!F51+'WC044'!F51+'WC045'!F51+'WC047'!F51+'WC048'!F51+'WC051'!F51+'WC052'!F51+'WC053'!F51</f>
        <v>0</v>
      </c>
      <c r="G51" s="14">
        <f>CPT!G51+'DC1'!G51+'DC2'!G51+'DC3'!G51+'DC4'!G51+'DC5'!G51+'WC011'!G51+'WC012'!G51+'WC013'!G51+'WC014'!G51+'WC015'!G51+'WC022'!G51+'WC023'!G51+'WC024'!G51+'WC025'!G51+'WC026'!G51+'WC031'!G51+'WC032'!G51+'WC033'!G51+'WC034'!G51+'WC041'!G51+'WC042'!G51+'WC043'!G51+'WC044'!G51+'WC045'!G51+'WC047'!G51+'WC048'!G51+'WC051'!G51+'WC052'!G51+'WC053'!G51</f>
        <v>0</v>
      </c>
      <c r="H51" s="15">
        <f>CPT!H51+'DC1'!H51+'DC2'!H51+'DC3'!H51+'DC4'!H51+'DC5'!H51+'WC011'!H51+'WC012'!H51+'WC013'!H51+'WC014'!H51+'WC015'!H51+'WC022'!H51+'WC023'!H51+'WC024'!H51+'WC025'!H51+'WC026'!H51+'WC031'!H51+'WC032'!H51+'WC033'!H51+'WC034'!H51+'WC041'!H51+'WC042'!H51+'WC043'!H51+'WC044'!H51+'WC045'!H51+'WC047'!H51+'WC048'!H51+'WC051'!H51+'WC052'!H51+'WC053'!H51</f>
        <v>0</v>
      </c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424650000</v>
      </c>
      <c r="G53" s="3">
        <f>SUM(G54:G58)</f>
        <v>375260000</v>
      </c>
      <c r="H53" s="3">
        <f>SUM(H54:H58)</f>
        <v>376392000</v>
      </c>
    </row>
    <row r="54" spans="1:8" ht="13" x14ac:dyDescent="0.25">
      <c r="A54" s="22"/>
      <c r="B54" s="22"/>
      <c r="C54" s="22"/>
      <c r="D54" s="22"/>
      <c r="E54" s="39" t="s">
        <v>78</v>
      </c>
      <c r="F54" s="7">
        <f>CPT!F54+'DC1'!F54+'DC2'!F54+'DC3'!F54+'DC4'!F54+'DC5'!F54+'WC011'!F54+'WC012'!F54+'WC013'!F54+'WC014'!F54+'WC015'!F54+'WC022'!F54+'WC023'!F54+'WC024'!F54+'WC025'!F54+'WC026'!F54+'WC031'!F54+'WC032'!F54+'WC033'!F54+'WC034'!F54+'WC041'!F54+'WC042'!F54+'WC043'!F54+'WC044'!F54+'WC045'!F54+'WC047'!F54+'WC048'!F54+'WC051'!F54+'WC052'!F54+'WC053'!F54</f>
        <v>2852000</v>
      </c>
      <c r="G54" s="8">
        <f>CPT!G54+'DC1'!G54+'DC2'!G54+'DC3'!G54+'DC4'!G54+'DC5'!G54+'WC011'!G54+'WC012'!G54+'WC013'!G54+'WC014'!G54+'WC015'!G54+'WC022'!G54+'WC023'!G54+'WC024'!G54+'WC025'!G54+'WC026'!G54+'WC031'!G54+'WC032'!G54+'WC033'!G54+'WC034'!G54+'WC041'!G54+'WC042'!G54+'WC043'!G54+'WC044'!G54+'WC045'!G54+'WC047'!G54+'WC048'!G54+'WC051'!G54+'WC052'!G54+'WC053'!G54</f>
        <v>2966000</v>
      </c>
      <c r="H54" s="9">
        <f>CPT!H54+'DC1'!H54+'DC2'!H54+'DC3'!H54+'DC4'!H54+'DC5'!H54+'WC011'!H54+'WC012'!H54+'WC013'!H54+'WC014'!H54+'WC015'!H54+'WC022'!H54+'WC023'!H54+'WC024'!H54+'WC025'!H54+'WC026'!H54+'WC031'!H54+'WC032'!H54+'WC033'!H54+'WC034'!H54+'WC041'!H54+'WC042'!H54+'WC043'!H54+'WC044'!H54+'WC045'!H54+'WC047'!H54+'WC048'!H54+'WC051'!H54+'WC052'!H54+'WC053'!H54</f>
        <v>3084000</v>
      </c>
    </row>
    <row r="55" spans="1:8" ht="13" x14ac:dyDescent="0.25">
      <c r="A55" s="22"/>
      <c r="B55" s="22"/>
      <c r="C55" s="22"/>
      <c r="D55" s="22"/>
      <c r="E55" s="38" t="s">
        <v>104</v>
      </c>
      <c r="F55" s="10">
        <f>CPT!F55+'DC1'!F55+'DC2'!F55+'DC3'!F55+'DC4'!F55+'DC5'!F55+'WC011'!F55+'WC012'!F55+'WC013'!F55+'WC014'!F55+'WC015'!F55+'WC022'!F55+'WC023'!F55+'WC024'!F55+'WC025'!F55+'WC026'!F55+'WC031'!F55+'WC032'!F55+'WC033'!F55+'WC034'!F55+'WC041'!F55+'WC042'!F55+'WC043'!F55+'WC044'!F55+'WC045'!F55+'WC047'!F55+'WC048'!F55+'WC051'!F55+'WC052'!F55+'WC053'!F55</f>
        <v>8840000</v>
      </c>
      <c r="G55" s="11">
        <f>CPT!G55+'DC1'!G55+'DC2'!G55+'DC3'!G55+'DC4'!G55+'DC5'!G55+'WC011'!G55+'WC012'!G55+'WC013'!G55+'WC014'!G55+'WC015'!G55+'WC022'!G55+'WC023'!G55+'WC024'!G55+'WC025'!G55+'WC026'!G55+'WC031'!G55+'WC032'!G55+'WC033'!G55+'WC034'!G55+'WC041'!G55+'WC042'!G55+'WC043'!G55+'WC044'!G55+'WC045'!G55+'WC047'!G55+'WC048'!G55+'WC051'!G55+'WC052'!G55+'WC053'!G55</f>
        <v>9080000</v>
      </c>
      <c r="H55" s="12">
        <f>CPT!H55+'DC1'!H55+'DC2'!H55+'DC3'!H55+'DC4'!H55+'DC5'!H55+'WC011'!H55+'WC012'!H55+'WC013'!H55+'WC014'!H55+'WC015'!H55+'WC022'!H55+'WC023'!H55+'WC024'!H55+'WC025'!H55+'WC026'!H55+'WC031'!H55+'WC032'!H55+'WC033'!H55+'WC034'!H55+'WC041'!H55+'WC042'!H55+'WC043'!H55+'WC044'!H55+'WC045'!H55+'WC047'!H55+'WC048'!H55+'WC051'!H55+'WC052'!H55+'WC053'!H55</f>
        <v>9485000</v>
      </c>
    </row>
    <row r="56" spans="1:8" ht="13" x14ac:dyDescent="0.25">
      <c r="A56" s="22"/>
      <c r="B56" s="22"/>
      <c r="C56" s="22"/>
      <c r="D56" s="22"/>
      <c r="E56" s="38" t="s">
        <v>102</v>
      </c>
      <c r="F56" s="10">
        <f>CPT!F56+'DC1'!F56+'DC2'!F56+'DC3'!F56+'DC4'!F56+'DC5'!F56+'WC011'!F56+'WC012'!F56+'WC013'!F56+'WC014'!F56+'WC015'!F56+'WC022'!F56+'WC023'!F56+'WC024'!F56+'WC025'!F56+'WC026'!F56+'WC031'!F56+'WC032'!F56+'WC033'!F56+'WC034'!F56+'WC041'!F56+'WC042'!F56+'WC043'!F56+'WC044'!F56+'WC045'!F56+'WC047'!F56+'WC048'!F56+'WC051'!F56+'WC052'!F56+'WC053'!F56</f>
        <v>6000000</v>
      </c>
      <c r="G56" s="11">
        <f>CPT!G56+'DC1'!G56+'DC2'!G56+'DC3'!G56+'DC4'!G56+'DC5'!G56+'WC011'!G56+'WC012'!G56+'WC013'!G56+'WC014'!G56+'WC015'!G56+'WC022'!G56+'WC023'!G56+'WC024'!G56+'WC025'!G56+'WC026'!G56+'WC031'!G56+'WC032'!G56+'WC033'!G56+'WC034'!G56+'WC041'!G56+'WC042'!G56+'WC043'!G56+'WC044'!G56+'WC045'!G56+'WC047'!G56+'WC048'!G56+'WC051'!G56+'WC052'!G56+'WC053'!G56</f>
        <v>6240000</v>
      </c>
      <c r="H56" s="12">
        <f>CPT!H56+'DC1'!H56+'DC2'!H56+'DC3'!H56+'DC4'!H56+'DC5'!H56+'WC011'!H56+'WC012'!H56+'WC013'!H56+'WC014'!H56+'WC015'!H56+'WC022'!H56+'WC023'!H56+'WC024'!H56+'WC025'!H56+'WC026'!H56+'WC031'!H56+'WC032'!H56+'WC033'!H56+'WC034'!H56+'WC041'!H56+'WC042'!H56+'WC043'!H56+'WC044'!H56+'WC045'!H56+'WC047'!H56+'WC048'!H56+'WC051'!H56+'WC052'!H56+'WC053'!H56</f>
        <v>6488000</v>
      </c>
    </row>
    <row r="57" spans="1:8" ht="26" x14ac:dyDescent="0.25">
      <c r="A57" s="22"/>
      <c r="B57" s="22"/>
      <c r="C57" s="22"/>
      <c r="D57" s="22"/>
      <c r="E57" s="39" t="s">
        <v>103</v>
      </c>
      <c r="F57" s="10">
        <f>CPT!F57+'DC1'!F57+'DC2'!F57+'DC3'!F57+'DC4'!F57+'DC5'!F57+'WC011'!F57+'WC012'!F57+'WC013'!F57+'WC014'!F57+'WC015'!F57+'WC022'!F57+'WC023'!F57+'WC024'!F57+'WC025'!F57+'WC026'!F57+'WC031'!F57+'WC032'!F57+'WC033'!F57+'WC034'!F57+'WC041'!F57+'WC042'!F57+'WC043'!F57+'WC044'!F57+'WC045'!F57+'WC047'!F57+'WC048'!F57+'WC051'!F57+'WC052'!F57+'WC053'!F57</f>
        <v>400000000</v>
      </c>
      <c r="G57" s="11">
        <f>CPT!G57+'DC1'!G57+'DC2'!G57+'DC3'!G57+'DC4'!G57+'DC5'!G57+'WC011'!G57+'WC012'!G57+'WC013'!G57+'WC014'!G57+'WC015'!G57+'WC022'!G57+'WC023'!G57+'WC024'!G57+'WC025'!G57+'WC026'!G57+'WC031'!G57+'WC032'!G57+'WC033'!G57+'WC034'!G57+'WC041'!G57+'WC042'!G57+'WC043'!G57+'WC044'!G57+'WC045'!G57+'WC047'!G57+'WC048'!G57+'WC051'!G57+'WC052'!G57+'WC053'!G57</f>
        <v>350000000</v>
      </c>
      <c r="H57" s="12">
        <f>CPT!H57+'DC1'!H57+'DC2'!H57+'DC3'!H57+'DC4'!H57+'DC5'!H57+'WC011'!H57+'WC012'!H57+'WC013'!H57+'WC014'!H57+'WC015'!H57+'WC022'!H57+'WC023'!H57+'WC024'!H57+'WC025'!H57+'WC026'!H57+'WC031'!H57+'WC032'!H57+'WC033'!H57+'WC034'!H57+'WC041'!H57+'WC042'!H57+'WC043'!H57+'WC044'!H57+'WC045'!H57+'WC047'!H57+'WC048'!H57+'WC051'!H57+'WC052'!H57+'WC053'!H57</f>
        <v>350000000</v>
      </c>
    </row>
    <row r="58" spans="1:8" ht="13" x14ac:dyDescent="0.25">
      <c r="A58" s="22"/>
      <c r="B58" s="22"/>
      <c r="C58" s="22"/>
      <c r="D58" s="22"/>
      <c r="E58" s="39" t="s">
        <v>105</v>
      </c>
      <c r="F58" s="13">
        <f>CPT!F58+'DC1'!F58+'DC2'!F58+'DC3'!F58+'DC4'!F58+'DC5'!F58+'WC011'!F58+'WC012'!F58+'WC013'!F58+'WC014'!F58+'WC015'!F58+'WC022'!F58+'WC023'!F58+'WC024'!F58+'WC025'!F58+'WC026'!F58+'WC031'!F58+'WC032'!F58+'WC033'!F58+'WC034'!F58+'WC041'!F58+'WC042'!F58+'WC043'!F58+'WC044'!F58+'WC045'!F58+'WC047'!F58+'WC048'!F58+'WC051'!F58+'WC052'!F58+'WC053'!F58</f>
        <v>6958000</v>
      </c>
      <c r="G58" s="14">
        <f>CPT!G58+'DC1'!G58+'DC2'!G58+'DC3'!G58+'DC4'!G58+'DC5'!G58+'WC011'!G58+'WC012'!G58+'WC013'!G58+'WC014'!G58+'WC015'!G58+'WC022'!G58+'WC023'!G58+'WC024'!G58+'WC025'!G58+'WC026'!G58+'WC031'!G58+'WC032'!G58+'WC033'!G58+'WC034'!G58+'WC041'!G58+'WC042'!G58+'WC043'!G58+'WC044'!G58+'WC045'!G58+'WC047'!G58+'WC048'!G58+'WC051'!G58+'WC052'!G58+'WC053'!G58</f>
        <v>6974000</v>
      </c>
      <c r="H58" s="15">
        <f>CPT!H58+'DC1'!H58+'DC2'!H58+'DC3'!H58+'DC4'!H58+'DC5'!H58+'WC011'!H58+'WC012'!H58+'WC013'!H58+'WC014'!H58+'WC015'!H58+'WC022'!H58+'WC023'!H58+'WC024'!H58+'WC025'!H58+'WC026'!H58+'WC031'!H58+'WC032'!H58+'WC033'!H58+'WC034'!H58+'WC041'!H58+'WC042'!H58+'WC043'!H58+'WC044'!H58+'WC045'!H58+'WC047'!H58+'WC048'!H58+'WC051'!H58+'WC052'!H58+'WC053'!H58</f>
        <v>7335000</v>
      </c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685086000</v>
      </c>
      <c r="G60" s="3">
        <f>SUM(G61:G64)</f>
        <v>681289000</v>
      </c>
      <c r="H60" s="3">
        <f>SUM(H61:H64)</f>
        <v>695356000</v>
      </c>
    </row>
    <row r="61" spans="1:8" ht="13" x14ac:dyDescent="0.25">
      <c r="A61" s="22"/>
      <c r="B61" s="22"/>
      <c r="C61" s="22"/>
      <c r="D61" s="22"/>
      <c r="E61" s="38" t="s">
        <v>80</v>
      </c>
      <c r="F61" s="7">
        <f>CPT!F61+'DC1'!F61+'DC2'!F61+'DC3'!F61+'DC4'!F61+'DC5'!F61+'WC011'!F61+'WC012'!F61+'WC013'!F61+'WC014'!F61+'WC015'!F61+'WC022'!F61+'WC023'!F61+'WC024'!F61+'WC025'!F61+'WC026'!F61+'WC031'!F61+'WC032'!F61+'WC033'!F61+'WC034'!F61+'WC041'!F61+'WC042'!F61+'WC043'!F61+'WC044'!F61+'WC045'!F61+'WC047'!F61+'WC048'!F61+'WC051'!F61+'WC052'!F61+'WC053'!F61</f>
        <v>361420000</v>
      </c>
      <c r="G61" s="8">
        <f>CPT!G61+'DC1'!G61+'DC2'!G61+'DC3'!G61+'DC4'!G61+'DC5'!G61+'WC011'!G61+'WC012'!G61+'WC013'!G61+'WC014'!G61+'WC015'!G61+'WC022'!G61+'WC023'!G61+'WC024'!G61+'WC025'!G61+'WC026'!G61+'WC031'!G61+'WC032'!G61+'WC033'!G61+'WC034'!G61+'WC041'!G61+'WC042'!G61+'WC043'!G61+'WC044'!G61+'WC045'!G61+'WC047'!G61+'WC048'!G61+'WC051'!G61+'WC052'!G61+'WC053'!G61</f>
        <v>361420000</v>
      </c>
      <c r="H61" s="9">
        <f>CPT!H61+'DC1'!H61+'DC2'!H61+'DC3'!H61+'DC4'!H61+'DC5'!H61+'WC011'!H61+'WC012'!H61+'WC013'!H61+'WC014'!H61+'WC015'!H61+'WC022'!H61+'WC023'!H61+'WC024'!H61+'WC025'!H61+'WC026'!H61+'WC031'!H61+'WC032'!H61+'WC033'!H61+'WC034'!H61+'WC041'!H61+'WC042'!H61+'WC043'!H61+'WC044'!H61+'WC045'!H61+'WC047'!H61+'WC048'!H61+'WC051'!H61+'WC052'!H61+'WC053'!H61</f>
        <v>361420000</v>
      </c>
    </row>
    <row r="62" spans="1:8" ht="13" x14ac:dyDescent="0.25">
      <c r="A62" s="22"/>
      <c r="B62" s="22"/>
      <c r="C62" s="22"/>
      <c r="D62" s="22"/>
      <c r="E62" s="38" t="s">
        <v>81</v>
      </c>
      <c r="F62" s="10">
        <f>CPT!F62+'DC1'!F62+'DC2'!F62+'DC3'!F62+'DC4'!F62+'DC5'!F62+'WC011'!F62+'WC012'!F62+'WC013'!F62+'WC014'!F62+'WC015'!F62+'WC022'!F62+'WC023'!F62+'WC024'!F62+'WC025'!F62+'WC026'!F62+'WC031'!F62+'WC032'!F62+'WC033'!F62+'WC034'!F62+'WC041'!F62+'WC042'!F62+'WC043'!F62+'WC044'!F62+'WC045'!F62+'WC047'!F62+'WC048'!F62+'WC051'!F62+'WC052'!F62+'WC053'!F62</f>
        <v>6832000</v>
      </c>
      <c r="G62" s="11">
        <f>CPT!G62+'DC1'!G62+'DC2'!G62+'DC3'!G62+'DC4'!G62+'DC5'!G62+'WC011'!G62+'WC012'!G62+'WC013'!G62+'WC014'!G62+'WC015'!G62+'WC022'!G62+'WC023'!G62+'WC024'!G62+'WC025'!G62+'WC026'!G62+'WC031'!G62+'WC032'!G62+'WC033'!G62+'WC034'!G62+'WC041'!G62+'WC042'!G62+'WC043'!G62+'WC044'!G62+'WC045'!G62+'WC047'!G62+'WC048'!G62+'WC051'!G62+'WC052'!G62+'WC053'!G62</f>
        <v>6832000</v>
      </c>
      <c r="H62" s="12">
        <f>CPT!H62+'DC1'!H62+'DC2'!H62+'DC3'!H62+'DC4'!H62+'DC5'!H62+'WC011'!H62+'WC012'!H62+'WC013'!H62+'WC014'!H62+'WC015'!H62+'WC022'!H62+'WC023'!H62+'WC024'!H62+'WC025'!H62+'WC026'!H62+'WC031'!H62+'WC032'!H62+'WC033'!H62+'WC034'!H62+'WC041'!H62+'WC042'!H62+'WC043'!H62+'WC044'!H62+'WC045'!H62+'WC047'!H62+'WC048'!H62+'WC051'!H62+'WC052'!H62+'WC053'!H62</f>
        <v>6832000</v>
      </c>
    </row>
    <row r="63" spans="1:8" ht="13" x14ac:dyDescent="0.25">
      <c r="A63" s="22"/>
      <c r="B63" s="22"/>
      <c r="C63" s="22"/>
      <c r="D63" s="22"/>
      <c r="E63" s="38" t="s">
        <v>82</v>
      </c>
      <c r="F63" s="10">
        <f>CPT!F63+'DC1'!F63+'DC2'!F63+'DC3'!F63+'DC4'!F63+'DC5'!F63+'WC011'!F63+'WC012'!F63+'WC013'!F63+'WC014'!F63+'WC015'!F63+'WC022'!F63+'WC023'!F63+'WC024'!F63+'WC025'!F63+'WC026'!F63+'WC031'!F63+'WC032'!F63+'WC033'!F63+'WC034'!F63+'WC041'!F63+'WC042'!F63+'WC043'!F63+'WC044'!F63+'WC045'!F63+'WC047'!F63+'WC048'!F63+'WC051'!F63+'WC052'!F63+'WC053'!F63</f>
        <v>316834000</v>
      </c>
      <c r="G63" s="11">
        <f>CPT!G63+'DC1'!G63+'DC2'!G63+'DC3'!G63+'DC4'!G63+'DC5'!G63+'WC011'!G63+'WC012'!G63+'WC013'!G63+'WC014'!G63+'WC015'!G63+'WC022'!G63+'WC023'!G63+'WC024'!G63+'WC025'!G63+'WC026'!G63+'WC031'!G63+'WC032'!G63+'WC033'!G63+'WC034'!G63+'WC041'!G63+'WC042'!G63+'WC043'!G63+'WC044'!G63+'WC045'!G63+'WC047'!G63+'WC048'!G63+'WC051'!G63+'WC052'!G63+'WC053'!G63</f>
        <v>313037000</v>
      </c>
      <c r="H63" s="12">
        <f>CPT!H63+'DC1'!H63+'DC2'!H63+'DC3'!H63+'DC4'!H63+'DC5'!H63+'WC011'!H63+'WC012'!H63+'WC013'!H63+'WC014'!H63+'WC015'!H63+'WC022'!H63+'WC023'!H63+'WC024'!H63+'WC025'!H63+'WC026'!H63+'WC031'!H63+'WC032'!H63+'WC033'!H63+'WC034'!H63+'WC041'!H63+'WC042'!H63+'WC043'!H63+'WC044'!H63+'WC045'!H63+'WC047'!H63+'WC048'!H63+'WC051'!H63+'WC052'!H63+'WC053'!H63</f>
        <v>327104000</v>
      </c>
    </row>
    <row r="64" spans="1:8" x14ac:dyDescent="0.25">
      <c r="A64" s="22"/>
      <c r="B64" s="22"/>
      <c r="C64" s="22"/>
      <c r="D64" s="22"/>
      <c r="E64" s="6"/>
      <c r="F64" s="13">
        <f>CPT!F64+'DC1'!F64+'DC2'!F64+'DC3'!F64+'DC4'!F64+'DC5'!F64+'WC011'!F64+'WC012'!F64+'WC013'!F64+'WC014'!F64+'WC015'!F64+'WC022'!F64+'WC023'!F64+'WC024'!F64+'WC025'!F64+'WC026'!F64+'WC031'!F64+'WC032'!F64+'WC033'!F64+'WC034'!F64+'WC041'!F64+'WC042'!F64+'WC043'!F64+'WC044'!F64+'WC045'!F64+'WC047'!F64+'WC048'!F64+'WC051'!F64+'WC052'!F64+'WC053'!F64</f>
        <v>0</v>
      </c>
      <c r="G64" s="14">
        <f>CPT!G64+'DC1'!G64+'DC2'!G64+'DC3'!G64+'DC4'!G64+'DC5'!G64+'WC011'!G64+'WC012'!G64+'WC013'!G64+'WC014'!G64+'WC015'!G64+'WC022'!G64+'WC023'!G64+'WC024'!G64+'WC025'!G64+'WC026'!G64+'WC031'!G64+'WC032'!G64+'WC033'!G64+'WC034'!G64+'WC041'!G64+'WC042'!G64+'WC043'!G64+'WC044'!G64+'WC045'!G64+'WC047'!G64+'WC048'!G64+'WC051'!G64+'WC052'!G64+'WC053'!G64</f>
        <v>0</v>
      </c>
      <c r="H64" s="15">
        <f>CPT!H64+'DC1'!H64+'DC2'!H64+'DC3'!H64+'DC4'!H64+'DC5'!H64+'WC011'!H64+'WC012'!H64+'WC013'!H64+'WC014'!H64+'WC015'!H64+'WC022'!H64+'WC023'!H64+'WC024'!H64+'WC025'!H64+'WC026'!H64+'WC031'!H64+'WC032'!H64+'WC033'!H64+'WC034'!H64+'WC041'!H64+'WC042'!H64+'WC043'!H64+'WC044'!H64+'WC045'!H64+'WC047'!H64+'WC048'!H64+'WC051'!H64+'WC052'!H64+'WC053'!H64</f>
        <v>0</v>
      </c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954350000</v>
      </c>
      <c r="G66" s="3">
        <f>SUM(G67:G71)</f>
        <v>1023686000</v>
      </c>
      <c r="H66" s="3">
        <f>SUM(H67:H71)</f>
        <v>823797000</v>
      </c>
    </row>
    <row r="67" spans="1:8" ht="13" x14ac:dyDescent="0.25">
      <c r="A67" s="22"/>
      <c r="B67" s="22"/>
      <c r="C67" s="22"/>
      <c r="D67" s="22"/>
      <c r="E67" s="38" t="s">
        <v>84</v>
      </c>
      <c r="F67" s="7">
        <f>CPT!F67+'DC1'!F67+'DC2'!F67+'DC3'!F67+'DC4'!F67+'DC5'!F67+'WC011'!F67+'WC012'!F67+'WC013'!F67+'WC014'!F67+'WC015'!F67+'WC022'!F67+'WC023'!F67+'WC024'!F67+'WC025'!F67+'WC026'!F67+'WC031'!F67+'WC032'!F67+'WC033'!F67+'WC034'!F67+'WC041'!F67+'WC042'!F67+'WC043'!F67+'WC044'!F67+'WC045'!F67+'WC047'!F67+'WC048'!F67+'WC051'!F67+'WC052'!F67+'WC053'!F67</f>
        <v>724053000</v>
      </c>
      <c r="G67" s="8">
        <f>CPT!G67+'DC1'!G67+'DC2'!G67+'DC3'!G67+'DC4'!G67+'DC5'!G67+'WC011'!G67+'WC012'!G67+'WC013'!G67+'WC014'!G67+'WC015'!G67+'WC022'!G67+'WC023'!G67+'WC024'!G67+'WC025'!G67+'WC026'!G67+'WC031'!G67+'WC032'!G67+'WC033'!G67+'WC034'!G67+'WC041'!G67+'WC042'!G67+'WC043'!G67+'WC044'!G67+'WC045'!G67+'WC047'!G67+'WC048'!G67+'WC051'!G67+'WC052'!G67+'WC053'!G67</f>
        <v>789352000</v>
      </c>
      <c r="H67" s="9">
        <f>CPT!H67+'DC1'!H67+'DC2'!H67+'DC3'!H67+'DC4'!H67+'DC5'!H67+'WC011'!H67+'WC012'!H67+'WC013'!H67+'WC014'!H67+'WC015'!H67+'WC022'!H67+'WC023'!H67+'WC024'!H67+'WC025'!H67+'WC026'!H67+'WC031'!H67+'WC032'!H67+'WC033'!H67+'WC034'!H67+'WC041'!H67+'WC042'!H67+'WC043'!H67+'WC044'!H67+'WC045'!H67+'WC047'!H67+'WC048'!H67+'WC051'!H67+'WC052'!H67+'WC053'!H67</f>
        <v>716869000</v>
      </c>
    </row>
    <row r="68" spans="1:8" ht="13" x14ac:dyDescent="0.25">
      <c r="A68" s="22"/>
      <c r="B68" s="22"/>
      <c r="C68" s="22"/>
      <c r="D68" s="22"/>
      <c r="E68" s="38" t="s">
        <v>85</v>
      </c>
      <c r="F68" s="10">
        <f>CPT!F68+'DC1'!F68+'DC2'!F68+'DC3'!F68+'DC4'!F68+'DC5'!F68+'WC011'!F68+'WC012'!F68+'WC013'!F68+'WC014'!F68+'WC015'!F68+'WC022'!F68+'WC023'!F68+'WC024'!F68+'WC025'!F68+'WC026'!F68+'WC031'!F68+'WC032'!F68+'WC033'!F68+'WC034'!F68+'WC041'!F68+'WC042'!F68+'WC043'!F68+'WC044'!F68+'WC045'!F68+'WC047'!F68+'WC048'!F68+'WC051'!F68+'WC052'!F68+'WC053'!F68</f>
        <v>17818000</v>
      </c>
      <c r="G68" s="11">
        <f>CPT!G68+'DC1'!G68+'DC2'!G68+'DC3'!G68+'DC4'!G68+'DC5'!G68+'WC011'!G68+'WC012'!G68+'WC013'!G68+'WC014'!G68+'WC015'!G68+'WC022'!G68+'WC023'!G68+'WC024'!G68+'WC025'!G68+'WC026'!G68+'WC031'!G68+'WC032'!G68+'WC033'!G68+'WC034'!G68+'WC041'!G68+'WC042'!G68+'WC043'!G68+'WC044'!G68+'WC045'!G68+'WC047'!G68+'WC048'!G68+'WC051'!G68+'WC052'!G68+'WC053'!G68</f>
        <v>14952000</v>
      </c>
      <c r="H68" s="12">
        <f>CPT!H68+'DC1'!H68+'DC2'!H68+'DC3'!H68+'DC4'!H68+'DC5'!H68+'WC011'!H68+'WC012'!H68+'WC013'!H68+'WC014'!H68+'WC015'!H68+'WC022'!H68+'WC023'!H68+'WC024'!H68+'WC025'!H68+'WC026'!H68+'WC031'!H68+'WC032'!H68+'WC033'!H68+'WC034'!H68+'WC041'!H68+'WC042'!H68+'WC043'!H68+'WC044'!H68+'WC045'!H68+'WC047'!H68+'WC048'!H68+'WC051'!H68+'WC052'!H68+'WC053'!H68</f>
        <v>12488000</v>
      </c>
    </row>
    <row r="69" spans="1:8" ht="13" x14ac:dyDescent="0.25">
      <c r="A69" s="22"/>
      <c r="B69" s="22"/>
      <c r="C69" s="22"/>
      <c r="D69" s="22"/>
      <c r="E69" s="38" t="s">
        <v>107</v>
      </c>
      <c r="F69" s="10">
        <f>CPT!F69+'DC1'!F69+'DC2'!F69+'DC3'!F69+'DC4'!F69+'DC5'!F69+'WC011'!F69+'WC012'!F69+'WC013'!F69+'WC014'!F69+'WC015'!F69+'WC022'!F69+'WC023'!F69+'WC024'!F69+'WC025'!F69+'WC026'!F69+'WC031'!F69+'WC032'!F69+'WC033'!F69+'WC034'!F69+'WC041'!F69+'WC042'!F69+'WC043'!F69+'WC044'!F69+'WC045'!F69+'WC047'!F69+'WC048'!F69+'WC051'!F69+'WC052'!F69+'WC053'!F69</f>
        <v>1500000</v>
      </c>
      <c r="G69" s="11">
        <f>CPT!G69+'DC1'!G69+'DC2'!G69+'DC3'!G69+'DC4'!G69+'DC5'!G69+'WC011'!G69+'WC012'!G69+'WC013'!G69+'WC014'!G69+'WC015'!G69+'WC022'!G69+'WC023'!G69+'WC024'!G69+'WC025'!G69+'WC026'!G69+'WC031'!G69+'WC032'!G69+'WC033'!G69+'WC034'!G69+'WC041'!G69+'WC042'!G69+'WC043'!G69+'WC044'!G69+'WC045'!G69+'WC047'!G69+'WC048'!G69+'WC051'!G69+'WC052'!G69+'WC053'!G69</f>
        <v>1500000</v>
      </c>
      <c r="H69" s="12">
        <f>CPT!H69+'DC1'!H69+'DC2'!H69+'DC3'!H69+'DC4'!H69+'DC5'!H69+'WC011'!H69+'WC012'!H69+'WC013'!H69+'WC014'!H69+'WC015'!H69+'WC022'!H69+'WC023'!H69+'WC024'!H69+'WC025'!H69+'WC026'!H69+'WC031'!H69+'WC032'!H69+'WC033'!H69+'WC034'!H69+'WC041'!H69+'WC042'!H69+'WC043'!H69+'WC044'!H69+'WC045'!H69+'WC047'!H69+'WC048'!H69+'WC051'!H69+'WC052'!H69+'WC053'!H69</f>
        <v>1500000</v>
      </c>
    </row>
    <row r="70" spans="1:8" ht="13" x14ac:dyDescent="0.25">
      <c r="A70" s="22"/>
      <c r="B70" s="22"/>
      <c r="C70" s="22"/>
      <c r="D70" s="22"/>
      <c r="E70" s="38" t="s">
        <v>108</v>
      </c>
      <c r="F70" s="10">
        <f>CPT!F70+'DC1'!F70+'DC2'!F70+'DC3'!F70+'DC4'!F70+'DC5'!F70+'WC011'!F70+'WC012'!F70+'WC013'!F70+'WC014'!F70+'WC015'!F70+'WC022'!F70+'WC023'!F70+'WC024'!F70+'WC025'!F70+'WC026'!F70+'WC031'!F70+'WC032'!F70+'WC033'!F70+'WC034'!F70+'WC041'!F70+'WC042'!F70+'WC043'!F70+'WC044'!F70+'WC045'!F70+'WC047'!F70+'WC048'!F70+'WC051'!F70+'WC052'!F70+'WC053'!F70</f>
        <v>199850000</v>
      </c>
      <c r="G70" s="11">
        <f>CPT!G70+'DC1'!G70+'DC2'!G70+'DC3'!G70+'DC4'!G70+'DC5'!G70+'WC011'!G70+'WC012'!G70+'WC013'!G70+'WC014'!G70+'WC015'!G70+'WC022'!G70+'WC023'!G70+'WC024'!G70+'WC025'!G70+'WC026'!G70+'WC031'!G70+'WC032'!G70+'WC033'!G70+'WC034'!G70+'WC041'!G70+'WC042'!G70+'WC043'!G70+'WC044'!G70+'WC045'!G70+'WC047'!G70+'WC048'!G70+'WC051'!G70+'WC052'!G70+'WC053'!G70</f>
        <v>217882000</v>
      </c>
      <c r="H70" s="12">
        <f>CPT!H70+'DC1'!H70+'DC2'!H70+'DC3'!H70+'DC4'!H70+'DC5'!H70+'WC011'!H70+'WC012'!H70+'WC013'!H70+'WC014'!H70+'WC015'!H70+'WC022'!H70+'WC023'!H70+'WC024'!H70+'WC025'!H70+'WC026'!H70+'WC031'!H70+'WC032'!H70+'WC033'!H70+'WC034'!H70+'WC041'!H70+'WC042'!H70+'WC043'!H70+'WC044'!H70+'WC045'!H70+'WC047'!H70+'WC048'!H70+'WC051'!H70+'WC052'!H70+'WC053'!H70</f>
        <v>92940000</v>
      </c>
    </row>
    <row r="71" spans="1:8" ht="13" x14ac:dyDescent="0.25">
      <c r="A71" s="22"/>
      <c r="B71" s="22"/>
      <c r="C71" s="22"/>
      <c r="D71" s="22"/>
      <c r="E71" s="38" t="s">
        <v>109</v>
      </c>
      <c r="F71" s="13">
        <f>CPT!F71+'DC1'!F71+'DC2'!F71+'DC3'!F71+'DC4'!F71+'DC5'!F71+'WC011'!F71+'WC012'!F71+'WC013'!F71+'WC014'!F71+'WC015'!F71+'WC022'!F71+'WC023'!F71+'WC024'!F71+'WC025'!F71+'WC026'!F71+'WC031'!F71+'WC032'!F71+'WC033'!F71+'WC034'!F71+'WC041'!F71+'WC042'!F71+'WC043'!F71+'WC044'!F71+'WC045'!F71+'WC047'!F71+'WC048'!F71+'WC051'!F71+'WC052'!F71+'WC053'!F71</f>
        <v>11129000</v>
      </c>
      <c r="G71" s="14">
        <f>CPT!G71+'DC1'!G71+'DC2'!G71+'DC3'!G71+'DC4'!G71+'DC5'!G71+'WC011'!G71+'WC012'!G71+'WC013'!G71+'WC014'!G71+'WC015'!G71+'WC022'!G71+'WC023'!G71+'WC024'!G71+'WC025'!G71+'WC026'!G71+'WC031'!G71+'WC032'!G71+'WC033'!G71+'WC034'!G71+'WC041'!G71+'WC042'!G71+'WC043'!G71+'WC044'!G71+'WC045'!G71+'WC047'!G71+'WC048'!G71+'WC051'!G71+'WC052'!G71+'WC053'!G71</f>
        <v>0</v>
      </c>
      <c r="H71" s="15">
        <f>CPT!H71+'DC1'!H71+'DC2'!H71+'DC3'!H71+'DC4'!H71+'DC5'!H71+'WC011'!H71+'WC012'!H71+'WC013'!H71+'WC014'!H71+'WC015'!H71+'WC022'!H71+'WC023'!H71+'WC024'!H71+'WC025'!H71+'WC026'!H71+'WC031'!H71+'WC032'!H71+'WC033'!H71+'WC034'!H71+'WC041'!H71+'WC042'!H71+'WC043'!H71+'WC044'!H71+'WC045'!H71+'WC047'!H71+'WC048'!H71+'WC051'!H71+'WC052'!H71+'WC053'!H71</f>
        <v>0</v>
      </c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6000000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>
        <f>CPT!F74+'DC1'!F74+'DC2'!F74+'DC3'!F74+'DC4'!F74+'DC5'!F74+'WC011'!F74+'WC012'!F74+'WC013'!F74+'WC014'!F74+'WC015'!F74+'WC022'!F74+'WC023'!F74+'WC024'!F74+'WC025'!F74+'WC026'!F74+'WC031'!F74+'WC032'!F74+'WC033'!F74+'WC034'!F74+'WC041'!F74+'WC042'!F74+'WC043'!F74+'WC044'!F74+'WC045'!F74+'WC047'!F74+'WC048'!F74+'WC051'!F74+'WC052'!F74+'WC053'!F74</f>
        <v>6000000</v>
      </c>
      <c r="G74" s="8">
        <f>CPT!G74+'DC1'!G74+'DC2'!G74+'DC3'!G74+'DC4'!G74+'DC5'!G74+'WC011'!G74+'WC012'!G74+'WC013'!G74+'WC014'!G74+'WC015'!G74+'WC022'!G74+'WC023'!G74+'WC024'!G74+'WC025'!G74+'WC026'!G74+'WC031'!G74+'WC032'!G74+'WC033'!G74+'WC034'!G74+'WC041'!G74+'WC042'!G74+'WC043'!G74+'WC044'!G74+'WC045'!G74+'WC047'!G74+'WC048'!G74+'WC051'!G74+'WC052'!G74+'WC053'!G74</f>
        <v>0</v>
      </c>
      <c r="H74" s="9">
        <f>CPT!H74+'DC1'!H74+'DC2'!H74+'DC3'!H74+'DC4'!H74+'DC5'!H74+'WC011'!H74+'WC012'!H74+'WC013'!H74+'WC014'!H74+'WC015'!H74+'WC022'!H74+'WC023'!H74+'WC024'!H74+'WC025'!H74+'WC026'!H74+'WC031'!H74+'WC032'!H74+'WC033'!H74+'WC034'!H74+'WC041'!H74+'WC042'!H74+'WC043'!H74+'WC044'!H74+'WC045'!H74+'WC047'!H74+'WC048'!H74+'WC051'!H74+'WC052'!H74+'WC053'!H74</f>
        <v>0</v>
      </c>
    </row>
    <row r="75" spans="1:8" x14ac:dyDescent="0.25">
      <c r="A75" s="22"/>
      <c r="B75" s="22"/>
      <c r="C75" s="22"/>
      <c r="D75" s="22"/>
      <c r="E75" s="35"/>
      <c r="F75" s="10">
        <f>CPT!F75+'DC1'!F75+'DC2'!F75+'DC3'!F75+'DC4'!F75+'DC5'!F75+'WC011'!F75+'WC012'!F75+'WC013'!F75+'WC014'!F75+'WC015'!F75+'WC022'!F75+'WC023'!F75+'WC024'!F75+'WC025'!F75+'WC026'!F75+'WC031'!F75+'WC032'!F75+'WC033'!F75+'WC034'!F75+'WC041'!F75+'WC042'!F75+'WC043'!F75+'WC044'!F75+'WC045'!F75+'WC047'!F75+'WC048'!F75+'WC051'!F75+'WC052'!F75+'WC053'!F75</f>
        <v>0</v>
      </c>
      <c r="G75" s="11">
        <f>CPT!G75+'DC1'!G75+'DC2'!G75+'DC3'!G75+'DC4'!G75+'DC5'!G75+'WC011'!G75+'WC012'!G75+'WC013'!G75+'WC014'!G75+'WC015'!G75+'WC022'!G75+'WC023'!G75+'WC024'!G75+'WC025'!G75+'WC026'!G75+'WC031'!G75+'WC032'!G75+'WC033'!G75+'WC034'!G75+'WC041'!G75+'WC042'!G75+'WC043'!G75+'WC044'!G75+'WC045'!G75+'WC047'!G75+'WC048'!G75+'WC051'!G75+'WC052'!G75+'WC053'!G75</f>
        <v>0</v>
      </c>
      <c r="H75" s="12">
        <f>CPT!H75+'DC1'!H75+'DC2'!H75+'DC3'!H75+'DC4'!H75+'DC5'!H75+'WC011'!H75+'WC012'!H75+'WC013'!H75+'WC014'!H75+'WC015'!H75+'WC022'!H75+'WC023'!H75+'WC024'!H75+'WC025'!H75+'WC026'!H75+'WC031'!H75+'WC032'!H75+'WC033'!H75+'WC034'!H75+'WC041'!H75+'WC042'!H75+'WC043'!H75+'WC044'!H75+'WC045'!H75+'WC047'!H75+'WC048'!H75+'WC051'!H75+'WC052'!H75+'WC053'!H75</f>
        <v>0</v>
      </c>
    </row>
    <row r="76" spans="1:8" x14ac:dyDescent="0.25">
      <c r="A76" s="22"/>
      <c r="B76" s="22"/>
      <c r="C76" s="22"/>
      <c r="D76" s="22"/>
      <c r="E76" s="35"/>
      <c r="F76" s="10">
        <f>CPT!F76+'DC1'!F76+'DC2'!F76+'DC3'!F76+'DC4'!F76+'DC5'!F76+'WC011'!F76+'WC012'!F76+'WC013'!F76+'WC014'!F76+'WC015'!F76+'WC022'!F76+'WC023'!F76+'WC024'!F76+'WC025'!F76+'WC026'!F76+'WC031'!F76+'WC032'!F76+'WC033'!F76+'WC034'!F76+'WC041'!F76+'WC042'!F76+'WC043'!F76+'WC044'!F76+'WC045'!F76+'WC047'!F76+'WC048'!F76+'WC051'!F76+'WC052'!F76+'WC053'!F76</f>
        <v>0</v>
      </c>
      <c r="G76" s="11">
        <f>CPT!G76+'DC1'!G76+'DC2'!G76+'DC3'!G76+'DC4'!G76+'DC5'!G76+'WC011'!G76+'WC012'!G76+'WC013'!G76+'WC014'!G76+'WC015'!G76+'WC022'!G76+'WC023'!G76+'WC024'!G76+'WC025'!G76+'WC026'!G76+'WC031'!G76+'WC032'!G76+'WC033'!G76+'WC034'!G76+'WC041'!G76+'WC042'!G76+'WC043'!G76+'WC044'!G76+'WC045'!G76+'WC047'!G76+'WC048'!G76+'WC051'!G76+'WC052'!G76+'WC053'!G76</f>
        <v>0</v>
      </c>
      <c r="H76" s="12">
        <f>CPT!H76+'DC1'!H76+'DC2'!H76+'DC3'!H76+'DC4'!H76+'DC5'!H76+'WC011'!H76+'WC012'!H76+'WC013'!H76+'WC014'!H76+'WC015'!H76+'WC022'!H76+'WC023'!H76+'WC024'!H76+'WC025'!H76+'WC026'!H76+'WC031'!H76+'WC032'!H76+'WC033'!H76+'WC034'!H76+'WC041'!H76+'WC042'!H76+'WC043'!H76+'WC044'!H76+'WC045'!H76+'WC047'!H76+'WC048'!H76+'WC051'!H76+'WC052'!H76+'WC053'!H76</f>
        <v>0</v>
      </c>
    </row>
    <row r="77" spans="1:8" x14ac:dyDescent="0.25">
      <c r="A77" s="22"/>
      <c r="B77" s="22"/>
      <c r="C77" s="22"/>
      <c r="D77" s="22"/>
      <c r="E77" s="35"/>
      <c r="F77" s="13">
        <f>CPT!F77+'DC1'!F77+'DC2'!F77+'DC3'!F77+'DC4'!F77+'DC5'!F77+'WC011'!F77+'WC012'!F77+'WC013'!F77+'WC014'!F77+'WC015'!F77+'WC022'!F77+'WC023'!F77+'WC024'!F77+'WC025'!F77+'WC026'!F77+'WC031'!F77+'WC032'!F77+'WC033'!F77+'WC034'!F77+'WC041'!F77+'WC042'!F77+'WC043'!F77+'WC044'!F77+'WC045'!F77+'WC047'!F77+'WC048'!F77+'WC051'!F77+'WC052'!F77+'WC053'!F77</f>
        <v>0</v>
      </c>
      <c r="G77" s="14">
        <f>CPT!G77+'DC1'!G77+'DC2'!G77+'DC3'!G77+'DC4'!G77+'DC5'!G77+'WC011'!G77+'WC012'!G77+'WC013'!G77+'WC014'!G77+'WC015'!G77+'WC022'!G77+'WC023'!G77+'WC024'!G77+'WC025'!G77+'WC026'!G77+'WC031'!G77+'WC032'!G77+'WC033'!G77+'WC034'!G77+'WC041'!G77+'WC042'!G77+'WC043'!G77+'WC044'!G77+'WC045'!G77+'WC047'!G77+'WC048'!G77+'WC051'!G77+'WC052'!G77+'WC053'!G77</f>
        <v>0</v>
      </c>
      <c r="H77" s="15">
        <f>CPT!H77+'DC1'!H77+'DC2'!H77+'DC3'!H77+'DC4'!H77+'DC5'!H77+'WC011'!H77+'WC012'!H77+'WC013'!H77+'WC014'!H77+'WC015'!H77+'WC022'!H77+'WC023'!H77+'WC024'!H77+'WC025'!H77+'WC026'!H77+'WC031'!H77+'WC032'!H77+'WC033'!H77+'WC034'!H77+'WC041'!H77+'WC042'!H77+'WC043'!H77+'WC044'!H77+'WC045'!H77+'WC047'!H77+'WC048'!H77+'WC051'!H77+'WC052'!H77+'WC053'!H77</f>
        <v>0</v>
      </c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196518000</v>
      </c>
      <c r="G79" s="3">
        <f>SUM(G80:G83)</f>
        <v>175868000</v>
      </c>
      <c r="H79" s="3">
        <f>SUM(H80:H83)</f>
        <v>182405000</v>
      </c>
    </row>
    <row r="80" spans="1:8" ht="13" x14ac:dyDescent="0.25">
      <c r="A80" s="22"/>
      <c r="B80" s="22"/>
      <c r="C80" s="22"/>
      <c r="D80" s="22"/>
      <c r="E80" s="38" t="s">
        <v>89</v>
      </c>
      <c r="F80" s="7">
        <f>CPT!F80+'DC1'!F80+'DC2'!F80+'DC3'!F80+'DC4'!F80+'DC5'!F80+'WC011'!F80+'WC012'!F80+'WC013'!F80+'WC014'!F80+'WC015'!F80+'WC022'!F80+'WC023'!F80+'WC024'!F80+'WC025'!F80+'WC026'!F80+'WC031'!F80+'WC032'!F80+'WC033'!F80+'WC034'!F80+'WC041'!F80+'WC042'!F80+'WC043'!F80+'WC044'!F80+'WC045'!F80+'WC047'!F80+'WC048'!F80+'WC051'!F80+'WC052'!F80+'WC053'!F80</f>
        <v>0</v>
      </c>
      <c r="G80" s="8">
        <f>CPT!G80+'DC1'!G80+'DC2'!G80+'DC3'!G80+'DC4'!G80+'DC5'!G80+'WC011'!G80+'WC012'!G80+'WC013'!G80+'WC014'!G80+'WC015'!G80+'WC022'!G80+'WC023'!G80+'WC024'!G80+'WC025'!G80+'WC026'!G80+'WC031'!G80+'WC032'!G80+'WC033'!G80+'WC034'!G80+'WC041'!G80+'WC042'!G80+'WC043'!G80+'WC044'!G80+'WC045'!G80+'WC047'!G80+'WC048'!G80+'WC051'!G80+'WC052'!G80+'WC053'!G80</f>
        <v>0</v>
      </c>
      <c r="H80" s="9">
        <f>CPT!H80+'DC1'!H80+'DC2'!H80+'DC3'!H80+'DC4'!H80+'DC5'!H80+'WC011'!H80+'WC012'!H80+'WC013'!H80+'WC014'!H80+'WC015'!H80+'WC022'!H80+'WC023'!H80+'WC024'!H80+'WC025'!H80+'WC026'!H80+'WC031'!H80+'WC032'!H80+'WC033'!H80+'WC034'!H80+'WC041'!H80+'WC042'!H80+'WC043'!H80+'WC044'!H80+'WC045'!H80+'WC047'!H80+'WC048'!H80+'WC051'!H80+'WC052'!H80+'WC053'!H80</f>
        <v>3134000</v>
      </c>
    </row>
    <row r="81" spans="1:10" ht="13" x14ac:dyDescent="0.25">
      <c r="A81" s="22"/>
      <c r="B81" s="22"/>
      <c r="C81" s="22"/>
      <c r="D81" s="22"/>
      <c r="E81" s="39" t="s">
        <v>90</v>
      </c>
      <c r="F81" s="10">
        <f>CPT!F81+'DC1'!F81+'DC2'!F81+'DC3'!F81+'DC4'!F81+'DC5'!F81+'WC011'!F81+'WC012'!F81+'WC013'!F81+'WC014'!F81+'WC015'!F81+'WC022'!F81+'WC023'!F81+'WC024'!F81+'WC025'!F81+'WC026'!F81+'WC031'!F81+'WC032'!F81+'WC033'!F81+'WC034'!F81+'WC041'!F81+'WC042'!F81+'WC043'!F81+'WC044'!F81+'WC045'!F81+'WC047'!F81+'WC048'!F81+'WC051'!F81+'WC052'!F81+'WC053'!F81</f>
        <v>31650000</v>
      </c>
      <c r="G81" s="11">
        <f>CPT!G81+'DC1'!G81+'DC2'!G81+'DC3'!G81+'DC4'!G81+'DC5'!G81+'WC011'!G81+'WC012'!G81+'WC013'!G81+'WC014'!G81+'WC015'!G81+'WC022'!G81+'WC023'!G81+'WC024'!G81+'WC025'!G81+'WC026'!G81+'WC031'!G81+'WC032'!G81+'WC033'!G81+'WC034'!G81+'WC041'!G81+'WC042'!G81+'WC043'!G81+'WC044'!G81+'WC045'!G81+'WC047'!G81+'WC048'!G81+'WC051'!G81+'WC052'!G81+'WC053'!G81</f>
        <v>11000000</v>
      </c>
      <c r="H81" s="12">
        <f>CPT!H81+'DC1'!H81+'DC2'!H81+'DC3'!H81+'DC4'!H81+'DC5'!H81+'WC011'!H81+'WC012'!H81+'WC013'!H81+'WC014'!H81+'WC015'!H81+'WC022'!H81+'WC023'!H81+'WC024'!H81+'WC025'!H81+'WC026'!H81+'WC031'!H81+'WC032'!H81+'WC033'!H81+'WC034'!H81+'WC041'!H81+'WC042'!H81+'WC043'!H81+'WC044'!H81+'WC045'!H81+'WC047'!H81+'WC048'!H81+'WC051'!H81+'WC052'!H81+'WC053'!H81</f>
        <v>7000000</v>
      </c>
      <c r="I81" s="21"/>
      <c r="J81" s="21"/>
    </row>
    <row r="82" spans="1:10" ht="13" x14ac:dyDescent="0.25">
      <c r="A82" s="22"/>
      <c r="B82" s="22"/>
      <c r="C82" s="22"/>
      <c r="D82" s="22"/>
      <c r="E82" s="38" t="s">
        <v>91</v>
      </c>
      <c r="F82" s="10">
        <f>CPT!F82+'DC1'!F82+'DC2'!F82+'DC3'!F82+'DC4'!F82+'DC5'!F82+'WC011'!F82+'WC012'!F82+'WC013'!F82+'WC014'!F82+'WC015'!F82+'WC022'!F82+'WC023'!F82+'WC024'!F82+'WC025'!F82+'WC026'!F82+'WC031'!F82+'WC032'!F82+'WC033'!F82+'WC034'!F82+'WC041'!F82+'WC042'!F82+'WC043'!F82+'WC044'!F82+'WC045'!F82+'WC047'!F82+'WC048'!F82+'WC051'!F82+'WC052'!F82+'WC053'!F82</f>
        <v>154868000</v>
      </c>
      <c r="G82" s="11">
        <f>CPT!G82+'DC1'!G82+'DC2'!G82+'DC3'!G82+'DC4'!G82+'DC5'!G82+'WC011'!G82+'WC012'!G82+'WC013'!G82+'WC014'!G82+'WC015'!G82+'WC022'!G82+'WC023'!G82+'WC024'!G82+'WC025'!G82+'WC026'!G82+'WC031'!G82+'WC032'!G82+'WC033'!G82+'WC034'!G82+'WC041'!G82+'WC042'!G82+'WC043'!G82+'WC044'!G82+'WC045'!G82+'WC047'!G82+'WC048'!G82+'WC051'!G82+'WC052'!G82+'WC053'!G82</f>
        <v>154868000</v>
      </c>
      <c r="H82" s="12">
        <f>CPT!H82+'DC1'!H82+'DC2'!H82+'DC3'!H82+'DC4'!H82+'DC5'!H82+'WC011'!H82+'WC012'!H82+'WC013'!H82+'WC014'!H82+'WC015'!H82+'WC022'!H82+'WC023'!H82+'WC024'!H82+'WC025'!H82+'WC026'!H82+'WC031'!H82+'WC032'!H82+'WC033'!H82+'WC034'!H82+'WC041'!H82+'WC042'!H82+'WC043'!H82+'WC044'!H82+'WC045'!H82+'WC047'!H82+'WC048'!H82+'WC051'!H82+'WC052'!H82+'WC053'!H82</f>
        <v>161822000</v>
      </c>
    </row>
    <row r="83" spans="1:10" ht="13" x14ac:dyDescent="0.25">
      <c r="A83" s="22"/>
      <c r="B83" s="22"/>
      <c r="C83" s="22"/>
      <c r="D83" s="22"/>
      <c r="E83" s="38" t="s">
        <v>110</v>
      </c>
      <c r="F83" s="13">
        <f>CPT!F83+'DC1'!F83+'DC2'!F83+'DC3'!F83+'DC4'!F83+'DC5'!F83+'WC011'!F83+'WC012'!F83+'WC013'!F83+'WC014'!F83+'WC015'!F83+'WC022'!F83+'WC023'!F83+'WC024'!F83+'WC025'!F83+'WC026'!F83+'WC031'!F83+'WC032'!F83+'WC033'!F83+'WC034'!F83+'WC041'!F83+'WC042'!F83+'WC043'!F83+'WC044'!F83+'WC045'!F83+'WC047'!F83+'WC048'!F83+'WC051'!F83+'WC052'!F83+'WC053'!F83</f>
        <v>10000000</v>
      </c>
      <c r="G83" s="14">
        <f>CPT!G83+'DC1'!G83+'DC2'!G83+'DC3'!G83+'DC4'!G83+'DC5'!G83+'WC011'!G83+'WC012'!G83+'WC013'!G83+'WC014'!G83+'WC015'!G83+'WC022'!G83+'WC023'!G83+'WC024'!G83+'WC025'!G83+'WC026'!G83+'WC031'!G83+'WC032'!G83+'WC033'!G83+'WC034'!G83+'WC041'!G83+'WC042'!G83+'WC043'!G83+'WC044'!G83+'WC045'!G83+'WC047'!G83+'WC048'!G83+'WC051'!G83+'WC052'!G83+'WC053'!G83</f>
        <v>10000000</v>
      </c>
      <c r="H83" s="15">
        <f>CPT!H83+'DC1'!H83+'DC2'!H83+'DC3'!H83+'DC4'!H83+'DC5'!H83+'WC011'!H83+'WC012'!H83+'WC013'!H83+'WC014'!H83+'WC015'!H83+'WC022'!H83+'WC023'!H83+'WC024'!H83+'WC025'!H83+'WC026'!H83+'WC031'!H83+'WC032'!H83+'WC033'!H83+'WC034'!H83+'WC041'!H83+'WC042'!H83+'WC043'!H83+'WC044'!H83+'WC045'!H83+'WC047'!H83+'WC048'!H83+'WC051'!H83+'WC052'!H83+'WC053'!H83</f>
        <v>10449000</v>
      </c>
    </row>
    <row r="84" spans="1:10" x14ac:dyDescent="0.25">
      <c r="A84" s="22"/>
      <c r="B84" s="22"/>
      <c r="C84" s="22"/>
      <c r="D84" s="22"/>
      <c r="F84" s="17"/>
      <c r="G84" s="17"/>
      <c r="H84" s="17"/>
    </row>
    <row r="85" spans="1:10" ht="14" x14ac:dyDescent="0.25">
      <c r="A85" s="22"/>
      <c r="B85" s="22"/>
      <c r="C85" s="22"/>
      <c r="D85" s="22"/>
      <c r="E85" s="36" t="s">
        <v>111</v>
      </c>
      <c r="F85" s="3">
        <f>SUM(F86:F89)</f>
        <v>8773000</v>
      </c>
      <c r="G85" s="3">
        <f>SUM(G86:G89)</f>
        <v>0</v>
      </c>
      <c r="H85" s="3">
        <f>SUM(H86:H89)</f>
        <v>0</v>
      </c>
    </row>
    <row r="86" spans="1:10" ht="13" x14ac:dyDescent="0.25">
      <c r="A86" s="22"/>
      <c r="B86" s="22"/>
      <c r="C86" s="22"/>
      <c r="D86" s="22"/>
      <c r="E86" s="38" t="s">
        <v>112</v>
      </c>
      <c r="F86" s="7">
        <f>CPT!F86+'DC1'!F86+'DC2'!F86+'DC3'!F86+'DC4'!F86+'DC5'!F86+'WC011'!F86+'WC012'!F86+'WC013'!F86+'WC014'!F86+'WC015'!F86+'WC022'!F86+'WC023'!F86+'WC024'!F86+'WC025'!F86+'WC026'!F86+'WC031'!F86+'WC032'!F86+'WC033'!F86+'WC034'!F86+'WC041'!F86+'WC042'!F86+'WC043'!F86+'WC044'!F86+'WC045'!F86+'WC047'!F86+'WC048'!F86+'WC051'!F86+'WC052'!F86+'WC053'!F86</f>
        <v>6552000</v>
      </c>
      <c r="G86" s="8">
        <f>CPT!G86+'DC1'!G86+'DC2'!G86+'DC3'!G86+'DC4'!G86+'DC5'!G86+'WC011'!G86+'WC012'!G86+'WC013'!G86+'WC014'!G86+'WC015'!G86+'WC022'!G86+'WC023'!G86+'WC024'!G86+'WC025'!G86+'WC026'!G86+'WC031'!G86+'WC032'!G86+'WC033'!G86+'WC034'!G86+'WC041'!G86+'WC042'!G86+'WC043'!G86+'WC044'!G86+'WC045'!G86+'WC047'!G86+'WC048'!G86+'WC051'!G86+'WC052'!G86+'WC053'!G86</f>
        <v>0</v>
      </c>
      <c r="H86" s="9">
        <f>CPT!H86+'DC1'!H86+'DC2'!H86+'DC3'!H86+'DC4'!H86+'DC5'!H86+'WC011'!H86+'WC012'!H86+'WC013'!H86+'WC014'!H86+'WC015'!H86+'WC022'!H86+'WC023'!H86+'WC024'!H86+'WC025'!H86+'WC026'!H86+'WC031'!H86+'WC032'!H86+'WC033'!H86+'WC034'!H86+'WC041'!H86+'WC042'!H86+'WC043'!H86+'WC044'!H86+'WC045'!H86+'WC047'!H86+'WC048'!H86+'WC051'!H86+'WC052'!H86+'WC053'!H86</f>
        <v>0</v>
      </c>
    </row>
    <row r="87" spans="1:10" ht="39" x14ac:dyDescent="0.25">
      <c r="A87" s="22"/>
      <c r="B87" s="22"/>
      <c r="C87" s="22"/>
      <c r="D87" s="22"/>
      <c r="E87" s="39" t="s">
        <v>113</v>
      </c>
      <c r="F87" s="10">
        <f>CPT!F87+'DC1'!F87+'DC2'!F87+'DC3'!F87+'DC4'!F87+'DC5'!F87+'WC011'!F87+'WC012'!F87+'WC013'!F87+'WC014'!F87+'WC015'!F87+'WC022'!F87+'WC023'!F87+'WC024'!F87+'WC025'!F87+'WC026'!F87+'WC031'!F87+'WC032'!F87+'WC033'!F87+'WC034'!F87+'WC041'!F87+'WC042'!F87+'WC043'!F87+'WC044'!F87+'WC045'!F87+'WC047'!F87+'WC048'!F87+'WC051'!F87+'WC052'!F87+'WC053'!F87</f>
        <v>2221000</v>
      </c>
      <c r="G87" s="11">
        <f>CPT!G87+'DC1'!G87+'DC2'!G87+'DC3'!G87+'DC4'!G87+'DC5'!G87+'WC011'!G87+'WC012'!G87+'WC013'!G87+'WC014'!G87+'WC015'!G87+'WC022'!G87+'WC023'!G87+'WC024'!G87+'WC025'!G87+'WC026'!G87+'WC031'!G87+'WC032'!G87+'WC033'!G87+'WC034'!G87+'WC041'!G87+'WC042'!G87+'WC043'!G87+'WC044'!G87+'WC045'!G87+'WC047'!G87+'WC048'!G87+'WC051'!G87+'WC052'!G87+'WC053'!G87</f>
        <v>0</v>
      </c>
      <c r="H87" s="12">
        <f>CPT!H87+'DC1'!H87+'DC2'!H87+'DC3'!H87+'DC4'!H87+'DC5'!H87+'WC011'!H87+'WC012'!H87+'WC013'!H87+'WC014'!H87+'WC015'!H87+'WC022'!H87+'WC023'!H87+'WC024'!H87+'WC025'!H87+'WC026'!H87+'WC031'!H87+'WC032'!H87+'WC033'!H87+'WC034'!H87+'WC041'!H87+'WC042'!H87+'WC043'!H87+'WC044'!H87+'WC045'!H87+'WC047'!H87+'WC048'!H87+'WC051'!H87+'WC052'!H87+'WC053'!H87</f>
        <v>0</v>
      </c>
    </row>
    <row r="88" spans="1:10" x14ac:dyDescent="0.25">
      <c r="A88" s="22"/>
      <c r="B88" s="22"/>
      <c r="C88" s="22"/>
      <c r="D88" s="22"/>
      <c r="E88" s="6"/>
      <c r="F88" s="10">
        <f>CPT!F88+'DC1'!F88+'DC2'!F88+'DC3'!F88+'DC4'!F88+'DC5'!F88+'WC011'!F88+'WC012'!F88+'WC013'!F88+'WC014'!F88+'WC015'!F88+'WC022'!F88+'WC023'!F88+'WC024'!F88+'WC025'!F88+'WC026'!F88+'WC031'!F88+'WC032'!F88+'WC033'!F88+'WC034'!F88+'WC041'!F88+'WC042'!F88+'WC043'!F88+'WC044'!F88+'WC045'!F88+'WC047'!F88+'WC048'!F88+'WC051'!F88+'WC052'!F88+'WC053'!F88</f>
        <v>0</v>
      </c>
      <c r="G88" s="11">
        <f>CPT!G88+'DC1'!G88+'DC2'!G88+'DC3'!G88+'DC4'!G88+'DC5'!G88+'WC011'!G88+'WC012'!G88+'WC013'!G88+'WC014'!G88+'WC015'!G88+'WC022'!G88+'WC023'!G88+'WC024'!G88+'WC025'!G88+'WC026'!G88+'WC031'!G88+'WC032'!G88+'WC033'!G88+'WC034'!G88+'WC041'!G88+'WC042'!G88+'WC043'!G88+'WC044'!G88+'WC045'!G88+'WC047'!G88+'WC048'!G88+'WC051'!G88+'WC052'!G88+'WC053'!G88</f>
        <v>0</v>
      </c>
      <c r="H88" s="12">
        <f>CPT!H88+'DC1'!H88+'DC2'!H88+'DC3'!H88+'DC4'!H88+'DC5'!H88+'WC011'!H88+'WC012'!H88+'WC013'!H88+'WC014'!H88+'WC015'!H88+'WC022'!H88+'WC023'!H88+'WC024'!H88+'WC025'!H88+'WC026'!H88+'WC031'!H88+'WC032'!H88+'WC033'!H88+'WC034'!H88+'WC041'!H88+'WC042'!H88+'WC043'!H88+'WC044'!H88+'WC045'!H88+'WC047'!H88+'WC048'!H88+'WC051'!H88+'WC052'!H88+'WC053'!H88</f>
        <v>0</v>
      </c>
    </row>
    <row r="89" spans="1:10" x14ac:dyDescent="0.25">
      <c r="A89" s="22"/>
      <c r="B89" s="22"/>
      <c r="C89" s="22"/>
      <c r="D89" s="22"/>
      <c r="E89" s="6"/>
      <c r="F89" s="13">
        <f>CPT!F89+'DC1'!F89+'DC2'!F89+'DC3'!F89+'DC4'!F89+'DC5'!F89+'WC011'!F89+'WC012'!F89+'WC013'!F89+'WC014'!F89+'WC015'!F89+'WC022'!F89+'WC023'!F89+'WC024'!F89+'WC025'!F89+'WC026'!F89+'WC031'!F89+'WC032'!F89+'WC033'!F89+'WC034'!F89+'WC041'!F89+'WC042'!F89+'WC043'!F89+'WC044'!F89+'WC045'!F89+'WC047'!F89+'WC048'!F89+'WC051'!F89+'WC052'!F89+'WC053'!F89</f>
        <v>0</v>
      </c>
      <c r="G89" s="14">
        <f>CPT!G89+'DC1'!G89+'DC2'!G89+'DC3'!G89+'DC4'!G89+'DC5'!G89+'WC011'!G89+'WC012'!G89+'WC013'!G89+'WC014'!G89+'WC015'!G89+'WC022'!G89+'WC023'!G89+'WC024'!G89+'WC025'!G89+'WC026'!G89+'WC031'!G89+'WC032'!G89+'WC033'!G89+'WC034'!G89+'WC041'!G89+'WC042'!G89+'WC043'!G89+'WC044'!G89+'WC045'!G89+'WC047'!G89+'WC048'!G89+'WC051'!G89+'WC052'!G89+'WC053'!G89</f>
        <v>0</v>
      </c>
      <c r="H89" s="15">
        <f>CPT!H89+'DC1'!H89+'DC2'!H89+'DC3'!H89+'DC4'!H89+'DC5'!H89+'WC011'!H89+'WC012'!H89+'WC013'!H89+'WC014'!H89+'WC015'!H89+'WC022'!H89+'WC023'!H89+'WC024'!H89+'WC025'!H89+'WC026'!H89+'WC031'!H89+'WC032'!H89+'WC033'!H89+'WC034'!H89+'WC041'!H89+'WC042'!H89+'WC043'!H89+'WC044'!H89+'WC045'!H89+'WC047'!H89+'WC048'!H89+'WC051'!H89+'WC052'!H89+'WC053'!H89</f>
        <v>0</v>
      </c>
    </row>
    <row r="90" spans="1:10" x14ac:dyDescent="0.25">
      <c r="A90" s="22"/>
      <c r="B90" s="22"/>
      <c r="C90" s="22"/>
      <c r="D90" s="22"/>
      <c r="E90" s="6"/>
      <c r="F90" s="17"/>
      <c r="G90" s="17"/>
      <c r="H90" s="17"/>
    </row>
    <row r="91" spans="1:10" ht="14" x14ac:dyDescent="0.25">
      <c r="A91" s="22"/>
      <c r="B91" s="22"/>
      <c r="C91" s="22"/>
      <c r="D91" s="22"/>
      <c r="E91" s="36" t="s">
        <v>92</v>
      </c>
      <c r="F91" s="3">
        <f>SUM(F92:F96)</f>
        <v>281701000</v>
      </c>
      <c r="G91" s="3">
        <f t="shared" ref="G91:H91" si="0">SUM(G92:G96)</f>
        <v>255919000</v>
      </c>
      <c r="H91" s="3">
        <f t="shared" si="0"/>
        <v>266741000</v>
      </c>
    </row>
    <row r="92" spans="1:10" ht="13" x14ac:dyDescent="0.25">
      <c r="A92" s="22"/>
      <c r="B92" s="22"/>
      <c r="C92" s="22"/>
      <c r="D92" s="22"/>
      <c r="E92" s="39" t="s">
        <v>120</v>
      </c>
      <c r="F92" s="7">
        <f>CPT!F92+'DC1'!F92+'DC2'!F92+'DC3'!F92+'DC4'!F92+'DC5'!F92+'WC011'!F92+'WC012'!F92+'WC013'!F92+'WC014'!F92+'WC015'!F92+'WC022'!F92+'WC023'!F92+'WC024'!F92+'WC025'!F92+'WC026'!F92+'WC031'!F92+'WC032'!F92+'WC033'!F92+'WC034'!F92+'WC041'!F92+'WC042'!F92+'WC043'!F92+'WC044'!F92+'WC045'!F92+'WC047'!F92+'WC048'!F92+'WC051'!F92+'WC052'!F92+'WC053'!F92</f>
        <v>85600000</v>
      </c>
      <c r="G92" s="8">
        <f>CPT!G92+'DC1'!G92+'DC2'!G92+'DC3'!G92+'DC4'!G92+'DC5'!G92+'WC011'!G92+'WC012'!G92+'WC013'!G92+'WC014'!G92+'WC015'!G92+'WC022'!G92+'WC023'!G92+'WC024'!G92+'WC025'!G92+'WC026'!G92+'WC031'!G92+'WC032'!G92+'WC033'!G92+'WC034'!G92+'WC041'!G92+'WC042'!G92+'WC043'!G92+'WC044'!G92+'WC045'!G92+'WC047'!G92+'WC048'!G92+'WC051'!G92+'WC052'!G92+'WC053'!G92</f>
        <v>82814000</v>
      </c>
      <c r="H92" s="9">
        <f>CPT!H92+'DC1'!H92+'DC2'!H92+'DC3'!H92+'DC4'!H92+'DC5'!H92+'WC011'!H92+'WC012'!H92+'WC013'!H92+'WC014'!H92+'WC015'!H92+'WC022'!H92+'WC023'!H92+'WC024'!H92+'WC025'!H92+'WC026'!H92+'WC031'!H92+'WC032'!H92+'WC033'!H92+'WC034'!H92+'WC041'!H92+'WC042'!H92+'WC043'!H92+'WC044'!H92+'WC045'!H92+'WC047'!H92+'WC048'!H92+'WC051'!H92+'WC052'!H92+'WC053'!H92</f>
        <v>86510000</v>
      </c>
    </row>
    <row r="93" spans="1:10" ht="13" x14ac:dyDescent="0.25">
      <c r="A93" s="22"/>
      <c r="B93" s="22"/>
      <c r="C93" s="22"/>
      <c r="D93" s="22"/>
      <c r="E93" s="39" t="s">
        <v>93</v>
      </c>
      <c r="F93" s="10">
        <f>CPT!F93+'DC1'!F93+'DC2'!F93+'DC3'!F93+'DC4'!F93+'DC5'!F93+'WC011'!F93+'WC012'!F93+'WC013'!F93+'WC014'!F93+'WC015'!F93+'WC022'!F93+'WC023'!F93+'WC024'!F93+'WC025'!F93+'WC026'!F93+'WC031'!F93+'WC032'!F93+'WC033'!F93+'WC034'!F93+'WC041'!F93+'WC042'!F93+'WC043'!F93+'WC044'!F93+'WC045'!F93+'WC047'!F93+'WC048'!F93+'WC051'!F93+'WC052'!F93+'WC053'!F93</f>
        <v>183222000</v>
      </c>
      <c r="G93" s="11">
        <f>CPT!G93+'DC1'!G93+'DC2'!G93+'DC3'!G93+'DC4'!G93+'DC5'!G93+'WC011'!G93+'WC012'!G93+'WC013'!G93+'WC014'!G93+'WC015'!G93+'WC022'!G93+'WC023'!G93+'WC024'!G93+'WC025'!G93+'WC026'!G93+'WC031'!G93+'WC032'!G93+'WC033'!G93+'WC034'!G93+'WC041'!G93+'WC042'!G93+'WC043'!G93+'WC044'!G93+'WC045'!G93+'WC047'!G93+'WC048'!G93+'WC051'!G93+'WC052'!G93+'WC053'!G93</f>
        <v>162011000</v>
      </c>
      <c r="H93" s="12">
        <f>CPT!H93+'DC1'!H93+'DC2'!H93+'DC3'!H93+'DC4'!H93+'DC5'!H93+'WC011'!H93+'WC012'!H93+'WC013'!H93+'WC014'!H93+'WC015'!H93+'WC022'!H93+'WC023'!H93+'WC024'!H93+'WC025'!H93+'WC026'!H93+'WC031'!H93+'WC032'!H93+'WC033'!H93+'WC034'!H93+'WC041'!H93+'WC042'!H93+'WC043'!H93+'WC044'!H93+'WC045'!H93+'WC047'!H93+'WC048'!H93+'WC051'!H93+'WC052'!H93+'WC053'!H93</f>
        <v>168885000</v>
      </c>
    </row>
    <row r="94" spans="1:10" ht="13" x14ac:dyDescent="0.25">
      <c r="A94" s="22"/>
      <c r="B94" s="22"/>
      <c r="C94" s="22"/>
      <c r="D94" s="22"/>
      <c r="E94" s="38" t="s">
        <v>94</v>
      </c>
      <c r="F94" s="10">
        <f>CPT!F94+'DC1'!F94+'DC2'!F94+'DC3'!F94+'DC4'!F94+'DC5'!F94+'WC011'!F94+'WC012'!F94+'WC013'!F94+'WC014'!F94+'WC015'!F94+'WC022'!F94+'WC023'!F94+'WC024'!F94+'WC025'!F94+'WC026'!F94+'WC031'!F94+'WC032'!F94+'WC033'!F94+'WC034'!F94+'WC041'!F94+'WC042'!F94+'WC043'!F94+'WC044'!F94+'WC045'!F94+'WC047'!F94+'WC048'!F94+'WC051'!F94+'WC052'!F94+'WC053'!F94</f>
        <v>5492000</v>
      </c>
      <c r="G94" s="11">
        <f>CPT!G94+'DC1'!G94+'DC2'!G94+'DC3'!G94+'DC4'!G94+'DC5'!G94+'WC011'!G94+'WC012'!G94+'WC013'!G94+'WC014'!G94+'WC015'!G94+'WC022'!G94+'WC023'!G94+'WC024'!G94+'WC025'!G94+'WC026'!G94+'WC031'!G94+'WC032'!G94+'WC033'!G94+'WC034'!G94+'WC041'!G94+'WC042'!G94+'WC043'!G94+'WC044'!G94+'WC045'!G94+'WC047'!G94+'WC048'!G94+'WC051'!G94+'WC052'!G94+'WC053'!G94</f>
        <v>5573000</v>
      </c>
      <c r="H94" s="12">
        <f>CPT!H94+'DC1'!H94+'DC2'!H94+'DC3'!H94+'DC4'!H94+'DC5'!H94+'WC011'!H94+'WC012'!H94+'WC013'!H94+'WC014'!H94+'WC015'!H94+'WC022'!H94+'WC023'!H94+'WC024'!H94+'WC025'!H94+'WC026'!H94+'WC031'!H94+'WC032'!H94+'WC033'!H94+'WC034'!H94+'WC041'!H94+'WC042'!H94+'WC043'!H94+'WC044'!H94+'WC045'!H94+'WC047'!H94+'WC048'!H94+'WC051'!H94+'WC052'!H94+'WC053'!H94</f>
        <v>5577000</v>
      </c>
    </row>
    <row r="95" spans="1:10" ht="13" x14ac:dyDescent="0.25">
      <c r="A95" s="22"/>
      <c r="B95" s="22"/>
      <c r="C95" s="22"/>
      <c r="D95" s="22"/>
      <c r="E95" s="38" t="s">
        <v>114</v>
      </c>
      <c r="F95" s="10">
        <f>CPT!F95+'DC1'!F95+'DC2'!F95+'DC3'!F95+'DC4'!F95+'DC5'!F95+'WC011'!F95+'WC012'!F95+'WC013'!F95+'WC014'!F95+'WC015'!F95+'WC022'!F95+'WC023'!F95+'WC024'!F95+'WC025'!F95+'WC026'!F95+'WC031'!F95+'WC032'!F95+'WC033'!F95+'WC034'!F95+'WC041'!F95+'WC042'!F95+'WC043'!F95+'WC044'!F95+'WC045'!F95+'WC047'!F95+'WC048'!F95+'WC051'!F95+'WC052'!F95+'WC053'!F95</f>
        <v>5338000</v>
      </c>
      <c r="G95" s="11">
        <f>CPT!G95+'DC1'!G95+'DC2'!G95+'DC3'!G95+'DC4'!G95+'DC5'!G95+'WC011'!G95+'WC012'!G95+'WC013'!G95+'WC014'!G95+'WC015'!G95+'WC022'!G95+'WC023'!G95+'WC024'!G95+'WC025'!G95+'WC026'!G95+'WC031'!G95+'WC032'!G95+'WC033'!G95+'WC034'!G95+'WC041'!G95+'WC042'!G95+'WC043'!G95+'WC044'!G95+'WC045'!G95+'WC047'!G95+'WC048'!G95+'WC051'!G95+'WC052'!G95+'WC053'!G95</f>
        <v>5521000</v>
      </c>
      <c r="H95" s="12">
        <f>CPT!H95+'DC1'!H95+'DC2'!H95+'DC3'!H95+'DC4'!H95+'DC5'!H95+'WC011'!H95+'WC012'!H95+'WC013'!H95+'WC014'!H95+'WC015'!H95+'WC022'!H95+'WC023'!H95+'WC024'!H95+'WC025'!H95+'WC026'!H95+'WC031'!H95+'WC032'!H95+'WC033'!H95+'WC034'!H95+'WC041'!H95+'WC042'!H95+'WC043'!H95+'WC044'!H95+'WC045'!H95+'WC047'!H95+'WC048'!H95+'WC051'!H95+'WC052'!H95+'WC053'!H95</f>
        <v>5769000</v>
      </c>
    </row>
    <row r="96" spans="1:10" ht="13" x14ac:dyDescent="0.25">
      <c r="A96" s="22"/>
      <c r="B96" s="22"/>
      <c r="C96" s="22"/>
      <c r="D96" s="22"/>
      <c r="E96" s="38" t="s">
        <v>115</v>
      </c>
      <c r="F96" s="13">
        <f>CPT!F96+'DC1'!F96+'DC2'!F96+'DC3'!F96+'DC4'!F96+'DC5'!F96+'WC011'!F96+'WC012'!F96+'WC013'!F96+'WC014'!F96+'WC015'!F96+'WC022'!F96+'WC023'!F96+'WC024'!F96+'WC025'!F96+'WC026'!F96+'WC031'!F96+'WC032'!F96+'WC033'!F96+'WC034'!F96+'WC041'!F96+'WC042'!F96+'WC043'!F96+'WC044'!F96+'WC045'!F96+'WC047'!F96+'WC048'!F96+'WC051'!F96+'WC052'!F96+'WC053'!F96</f>
        <v>2049000</v>
      </c>
      <c r="G96" s="14">
        <f>CPT!G96+'DC1'!G96+'DC2'!G96+'DC3'!G96+'DC4'!G96+'DC5'!G96+'WC011'!G96+'WC012'!G96+'WC013'!G96+'WC014'!G96+'WC015'!G96+'WC022'!G96+'WC023'!G96+'WC024'!G96+'WC025'!G96+'WC026'!G96+'WC031'!G96+'WC032'!G96+'WC033'!G96+'WC034'!G96+'WC041'!G96+'WC042'!G96+'WC043'!G96+'WC044'!G96+'WC045'!G96+'WC047'!G96+'WC048'!G96+'WC051'!G96+'WC052'!G96+'WC053'!G96</f>
        <v>0</v>
      </c>
      <c r="H96" s="15">
        <f>CPT!H96+'DC1'!H96+'DC2'!H96+'DC3'!H96+'DC4'!H96+'DC5'!H96+'WC011'!H96+'WC012'!H96+'WC013'!H96+'WC014'!H96+'WC015'!H96+'WC022'!H96+'WC023'!H96+'WC024'!H96+'WC025'!H96+'WC026'!H96+'WC031'!H96+'WC032'!H96+'WC033'!H96+'WC034'!H96+'WC041'!H96+'WC042'!H96+'WC043'!H96+'WC044'!H96+'WC045'!H96+'WC047'!H96+'WC048'!H96+'WC051'!H96+'WC052'!H96+'WC053'!H96</f>
        <v>0</v>
      </c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8290000</v>
      </c>
      <c r="G98" s="3">
        <f>SUM(G99:G106)</f>
        <v>9145000</v>
      </c>
      <c r="H98" s="3">
        <f>SUM(H99:H106)</f>
        <v>4224000</v>
      </c>
    </row>
    <row r="99" spans="1:8" ht="13" x14ac:dyDescent="0.25">
      <c r="A99" s="22"/>
      <c r="B99" s="22"/>
      <c r="C99" s="22"/>
      <c r="D99" s="22"/>
      <c r="E99" s="38" t="s">
        <v>121</v>
      </c>
      <c r="F99" s="7">
        <f>CPT!F99+'DC1'!F99+'DC2'!F99+'DC3'!F99+'DC4'!F99+'DC5'!F99+'WC011'!F99+'WC012'!F99+'WC013'!F99+'WC014'!F99+'WC015'!F99+'WC022'!F99+'WC023'!F99+'WC024'!F99+'WC025'!F99+'WC026'!F99+'WC031'!F99+'WC032'!F99+'WC033'!F99+'WC034'!F99+'WC041'!F99+'WC042'!F99+'WC043'!F99+'WC044'!F99+'WC045'!F99+'WC047'!F99+'WC048'!F99+'WC051'!F99+'WC052'!F99+'WC053'!F99</f>
        <v>1600000</v>
      </c>
      <c r="G99" s="8">
        <f>CPT!G99+'DC1'!G99+'DC2'!G99+'DC3'!G99+'DC4'!G99+'DC5'!G99+'WC011'!G99+'WC012'!G99+'WC013'!G99+'WC014'!G99+'WC015'!G99+'WC022'!G99+'WC023'!G99+'WC024'!G99+'WC025'!G99+'WC026'!G99+'WC031'!G99+'WC032'!G99+'WC033'!G99+'WC034'!G99+'WC041'!G99+'WC042'!G99+'WC043'!G99+'WC044'!G99+'WC045'!G99+'WC047'!G99+'WC048'!G99+'WC051'!G99+'WC052'!G99+'WC053'!G99</f>
        <v>0</v>
      </c>
      <c r="H99" s="9">
        <f>CPT!H99+'DC1'!H99+'DC2'!H99+'DC3'!H99+'DC4'!H99+'DC5'!H99+'WC011'!H99+'WC012'!H99+'WC013'!H99+'WC014'!H99+'WC015'!H99+'WC022'!H99+'WC023'!H99+'WC024'!H99+'WC025'!H99+'WC026'!H99+'WC031'!H99+'WC032'!H99+'WC033'!H99+'WC034'!H99+'WC041'!H99+'WC042'!H99+'WC043'!H99+'WC044'!H99+'WC045'!H99+'WC047'!H99+'WC048'!H99+'WC051'!H99+'WC052'!H99+'WC053'!H99</f>
        <v>0</v>
      </c>
    </row>
    <row r="100" spans="1:8" ht="13" x14ac:dyDescent="0.25">
      <c r="A100" s="22"/>
      <c r="B100" s="22"/>
      <c r="C100" s="22"/>
      <c r="D100" s="22"/>
      <c r="E100" s="38" t="s">
        <v>116</v>
      </c>
      <c r="F100" s="10">
        <f>CPT!F100+'DC1'!F100+'DC2'!F100+'DC3'!F100+'DC4'!F100+'DC5'!F100+'WC011'!F100+'WC012'!F100+'WC013'!F100+'WC014'!F100+'WC015'!F100+'WC022'!F100+'WC023'!F100+'WC024'!F100+'WC025'!F100+'WC026'!F100+'WC031'!F100+'WC032'!F100+'WC033'!F100+'WC034'!F100+'WC041'!F100+'WC042'!F100+'WC043'!F100+'WC044'!F100+'WC045'!F100+'WC047'!F100+'WC048'!F100+'WC051'!F100+'WC052'!F100+'WC053'!F100</f>
        <v>0</v>
      </c>
      <c r="G100" s="11">
        <f>CPT!G100+'DC1'!G100+'DC2'!G100+'DC3'!G100+'DC4'!G100+'DC5'!G100+'WC011'!G100+'WC012'!G100+'WC013'!G100+'WC014'!G100+'WC015'!G100+'WC022'!G100+'WC023'!G100+'WC024'!G100+'WC025'!G100+'WC026'!G100+'WC031'!G100+'WC032'!G100+'WC033'!G100+'WC034'!G100+'WC041'!G100+'WC042'!G100+'WC043'!G100+'WC044'!G100+'WC045'!G100+'WC047'!G100+'WC048'!G100+'WC051'!G100+'WC052'!G100+'WC053'!G100</f>
        <v>0</v>
      </c>
      <c r="H100" s="12">
        <f>CPT!H100+'DC1'!H100+'DC2'!H100+'DC3'!H100+'DC4'!H100+'DC5'!H100+'WC011'!H100+'WC012'!H100+'WC013'!H100+'WC014'!H100+'WC015'!H100+'WC022'!H100+'WC023'!H100+'WC024'!H100+'WC025'!H100+'WC026'!H100+'WC031'!H100+'WC032'!H100+'WC033'!H100+'WC034'!H100+'WC041'!H100+'WC042'!H100+'WC043'!H100+'WC044'!H100+'WC045'!H100+'WC047'!H100+'WC048'!H100+'WC051'!H100+'WC052'!H100+'WC053'!H100</f>
        <v>0</v>
      </c>
    </row>
    <row r="101" spans="1:8" ht="13" x14ac:dyDescent="0.25">
      <c r="A101" s="22"/>
      <c r="B101" s="22"/>
      <c r="C101" s="22"/>
      <c r="D101" s="22"/>
      <c r="E101" s="38" t="s">
        <v>117</v>
      </c>
      <c r="F101" s="10">
        <f>CPT!F101+'DC1'!F101+'DC2'!F101+'DC3'!F101+'DC4'!F101+'DC5'!F101+'WC011'!F101+'WC012'!F101+'WC013'!F101+'WC014'!F101+'WC015'!F101+'WC022'!F101+'WC023'!F101+'WC024'!F101+'WC025'!F101+'WC026'!F101+'WC031'!F101+'WC032'!F101+'WC033'!F101+'WC034'!F101+'WC041'!F101+'WC042'!F101+'WC043'!F101+'WC044'!F101+'WC045'!F101+'WC047'!F101+'WC048'!F101+'WC051'!F101+'WC052'!F101+'WC053'!F101</f>
        <v>2466000</v>
      </c>
      <c r="G101" s="11">
        <f>CPT!G101+'DC1'!G101+'DC2'!G101+'DC3'!G101+'DC4'!G101+'DC5'!G101+'WC011'!G101+'WC012'!G101+'WC013'!G101+'WC014'!G101+'WC015'!G101+'WC022'!G101+'WC023'!G101+'WC024'!G101+'WC025'!G101+'WC026'!G101+'WC031'!G101+'WC032'!G101+'WC033'!G101+'WC034'!G101+'WC041'!G101+'WC042'!G101+'WC043'!G101+'WC044'!G101+'WC045'!G101+'WC047'!G101+'WC048'!G101+'WC051'!G101+'WC052'!G101+'WC053'!G101</f>
        <v>4921000</v>
      </c>
      <c r="H101" s="12">
        <f>CPT!H101+'DC1'!H101+'DC2'!H101+'DC3'!H101+'DC4'!H101+'DC5'!H101+'WC011'!H101+'WC012'!H101+'WC013'!H101+'WC014'!H101+'WC015'!H101+'WC022'!H101+'WC023'!H101+'WC024'!H101+'WC025'!H101+'WC026'!H101+'WC031'!H101+'WC032'!H101+'WC033'!H101+'WC034'!H101+'WC041'!H101+'WC042'!H101+'WC043'!H101+'WC044'!H101+'WC045'!H101+'WC047'!H101+'WC048'!H101+'WC051'!H101+'WC052'!H101+'WC053'!H101</f>
        <v>0</v>
      </c>
    </row>
    <row r="102" spans="1:8" ht="13" x14ac:dyDescent="0.25">
      <c r="A102" s="22"/>
      <c r="B102" s="22"/>
      <c r="C102" s="22"/>
      <c r="D102" s="22"/>
      <c r="E102" s="38" t="s">
        <v>118</v>
      </c>
      <c r="F102" s="10">
        <f>CPT!F102+'DC1'!F102+'DC2'!F102+'DC3'!F102+'DC4'!F102+'DC5'!F102+'WC011'!F102+'WC012'!F102+'WC013'!F102+'WC014'!F102+'WC015'!F102+'WC022'!F102+'WC023'!F102+'WC024'!F102+'WC025'!F102+'WC026'!F102+'WC031'!F102+'WC032'!F102+'WC033'!F102+'WC034'!F102+'WC041'!F102+'WC042'!F102+'WC043'!F102+'WC044'!F102+'WC045'!F102+'WC047'!F102+'WC048'!F102+'WC051'!F102+'WC052'!F102+'WC053'!F102</f>
        <v>1046000</v>
      </c>
      <c r="G102" s="11">
        <f>CPT!G102+'DC1'!G102+'DC2'!G102+'DC3'!G102+'DC4'!G102+'DC5'!G102+'WC011'!G102+'WC012'!G102+'WC013'!G102+'WC014'!G102+'WC015'!G102+'WC022'!G102+'WC023'!G102+'WC024'!G102+'WC025'!G102+'WC026'!G102+'WC031'!G102+'WC032'!G102+'WC033'!G102+'WC034'!G102+'WC041'!G102+'WC042'!G102+'WC043'!G102+'WC044'!G102+'WC045'!G102+'WC047'!G102+'WC048'!G102+'WC051'!G102+'WC052'!G102+'WC053'!G102</f>
        <v>1046000</v>
      </c>
      <c r="H102" s="12">
        <f>CPT!H102+'DC1'!H102+'DC2'!H102+'DC3'!H102+'DC4'!H102+'DC5'!H102+'WC011'!H102+'WC012'!H102+'WC013'!H102+'WC014'!H102+'WC015'!H102+'WC022'!H102+'WC023'!H102+'WC024'!H102+'WC025'!H102+'WC026'!H102+'WC031'!H102+'WC032'!H102+'WC033'!H102+'WC034'!H102+'WC041'!H102+'WC042'!H102+'WC043'!H102+'WC044'!H102+'WC045'!H102+'WC047'!H102+'WC048'!H102+'WC051'!H102+'WC052'!H102+'WC053'!H102</f>
        <v>1046000</v>
      </c>
    </row>
    <row r="103" spans="1:8" ht="13" x14ac:dyDescent="0.25">
      <c r="A103" s="22"/>
      <c r="B103" s="22"/>
      <c r="C103" s="22"/>
      <c r="D103" s="22"/>
      <c r="E103" s="33" t="s">
        <v>96</v>
      </c>
      <c r="F103" s="10">
        <f>CPT!F103+'DC1'!F103+'DC2'!F103+'DC3'!F103+'DC4'!F103+'DC5'!F103+'WC011'!F103+'WC012'!F103+'WC013'!F103+'WC014'!F103+'WC015'!F103+'WC022'!F103+'WC023'!F103+'WC024'!F103+'WC025'!F103+'WC026'!F103+'WC031'!F103+'WC032'!F103+'WC033'!F103+'WC034'!F103+'WC041'!F103+'WC042'!F103+'WC043'!F103+'WC044'!F103+'WC045'!F103+'WC047'!F103+'WC048'!F103+'WC051'!F103+'WC052'!F103+'WC053'!F103</f>
        <v>0</v>
      </c>
      <c r="G103" s="11">
        <f>CPT!G103+'DC1'!G103+'DC2'!G103+'DC3'!G103+'DC4'!G103+'DC5'!G103+'WC011'!G103+'WC012'!G103+'WC013'!G103+'WC014'!G103+'WC015'!G103+'WC022'!G103+'WC023'!G103+'WC024'!G103+'WC025'!G103+'WC026'!G103+'WC031'!G103+'WC032'!G103+'WC033'!G103+'WC034'!G103+'WC041'!G103+'WC042'!G103+'WC043'!G103+'WC044'!G103+'WC045'!G103+'WC047'!G103+'WC048'!G103+'WC051'!G103+'WC052'!G103+'WC053'!G103</f>
        <v>0</v>
      </c>
      <c r="H103" s="12">
        <f>CPT!H103+'DC1'!H103+'DC2'!H103+'DC3'!H103+'DC4'!H103+'DC5'!H103+'WC011'!H103+'WC012'!H103+'WC013'!H103+'WC014'!H103+'WC015'!H103+'WC022'!H103+'WC023'!H103+'WC024'!H103+'WC025'!H103+'WC026'!H103+'WC031'!H103+'WC032'!H103+'WC033'!H103+'WC034'!H103+'WC041'!H103+'WC042'!H103+'WC043'!H103+'WC044'!H103+'WC045'!H103+'WC047'!H103+'WC048'!H103+'WC051'!H103+'WC052'!H103+'WC053'!H103</f>
        <v>0</v>
      </c>
    </row>
    <row r="104" spans="1:8" ht="13" x14ac:dyDescent="0.25">
      <c r="A104" s="22"/>
      <c r="B104" s="22"/>
      <c r="C104" s="22"/>
      <c r="D104" s="22"/>
      <c r="E104" s="33" t="s">
        <v>97</v>
      </c>
      <c r="F104" s="10">
        <f>CPT!F104+'DC1'!F104+'DC2'!F104+'DC3'!F104+'DC4'!F104+'DC5'!F104+'WC011'!F104+'WC012'!F104+'WC013'!F104+'WC014'!F104+'WC015'!F104+'WC022'!F104+'WC023'!F104+'WC024'!F104+'WC025'!F104+'WC026'!F104+'WC031'!F104+'WC032'!F104+'WC033'!F104+'WC034'!F104+'WC041'!F104+'WC042'!F104+'WC043'!F104+'WC044'!F104+'WC045'!F104+'WC047'!F104+'WC048'!F104+'WC051'!F104+'WC052'!F104+'WC053'!F104</f>
        <v>0</v>
      </c>
      <c r="G104" s="11">
        <f>CPT!G104+'DC1'!G104+'DC2'!G104+'DC3'!G104+'DC4'!G104+'DC5'!G104+'WC011'!G104+'WC012'!G104+'WC013'!G104+'WC014'!G104+'WC015'!G104+'WC022'!G104+'WC023'!G104+'WC024'!G104+'WC025'!G104+'WC026'!G104+'WC031'!G104+'WC032'!G104+'WC033'!G104+'WC034'!G104+'WC041'!G104+'WC042'!G104+'WC043'!G104+'WC044'!G104+'WC045'!G104+'WC047'!G104+'WC048'!G104+'WC051'!G104+'WC052'!G104+'WC053'!G104</f>
        <v>0</v>
      </c>
      <c r="H104" s="12">
        <f>CPT!H104+'DC1'!H104+'DC2'!H104+'DC3'!H104+'DC4'!H104+'DC5'!H104+'WC011'!H104+'WC012'!H104+'WC013'!H104+'WC014'!H104+'WC015'!H104+'WC022'!H104+'WC023'!H104+'WC024'!H104+'WC025'!H104+'WC026'!H104+'WC031'!H104+'WC032'!H104+'WC033'!H104+'WC034'!H104+'WC041'!H104+'WC042'!H104+'WC043'!H104+'WC044'!H104+'WC045'!H104+'WC047'!H104+'WC048'!H104+'WC051'!H104+'WC052'!H104+'WC053'!H104</f>
        <v>0</v>
      </c>
    </row>
    <row r="105" spans="1:8" ht="13" x14ac:dyDescent="0.25">
      <c r="A105" s="22"/>
      <c r="B105" s="22"/>
      <c r="C105" s="22"/>
      <c r="D105" s="22"/>
      <c r="E105" s="38" t="s">
        <v>98</v>
      </c>
      <c r="F105" s="10">
        <f>CPT!F105+'DC1'!F105+'DC2'!F105+'DC3'!F105+'DC4'!F105+'DC5'!F105+'WC011'!F105+'WC012'!F105+'WC013'!F105+'WC014'!F105+'WC015'!F105+'WC022'!F105+'WC023'!F105+'WC024'!F105+'WC025'!F105+'WC026'!F105+'WC031'!F105+'WC032'!F105+'WC033'!F105+'WC034'!F105+'WC041'!F105+'WC042'!F105+'WC043'!F105+'WC044'!F105+'WC045'!F105+'WC047'!F105+'WC048'!F105+'WC051'!F105+'WC052'!F105+'WC053'!F105</f>
        <v>3060000</v>
      </c>
      <c r="G105" s="11">
        <f>CPT!G105+'DC1'!G105+'DC2'!G105+'DC3'!G105+'DC4'!G105+'DC5'!G105+'WC011'!G105+'WC012'!G105+'WC013'!G105+'WC014'!G105+'WC015'!G105+'WC022'!G105+'WC023'!G105+'WC024'!G105+'WC025'!G105+'WC026'!G105+'WC031'!G105+'WC032'!G105+'WC033'!G105+'WC034'!G105+'WC041'!G105+'WC042'!G105+'WC043'!G105+'WC044'!G105+'WC045'!G105+'WC047'!G105+'WC048'!G105+'WC051'!G105+'WC052'!G105+'WC053'!G105</f>
        <v>3060000</v>
      </c>
      <c r="H105" s="12">
        <f>CPT!H105+'DC1'!H105+'DC2'!H105+'DC3'!H105+'DC4'!H105+'DC5'!H105+'WC011'!H105+'WC012'!H105+'WC013'!H105+'WC014'!H105+'WC015'!H105+'WC022'!H105+'WC023'!H105+'WC024'!H105+'WC025'!H105+'WC026'!H105+'WC031'!H105+'WC032'!H105+'WC033'!H105+'WC034'!H105+'WC041'!H105+'WC042'!H105+'WC043'!H105+'WC044'!H105+'WC045'!H105+'WC047'!H105+'WC048'!H105+'WC051'!H105+'WC052'!H105+'WC053'!H105</f>
        <v>3060000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>
        <f>CPT!F106+'DC1'!F106+'DC2'!F106+'DC3'!F106+'DC4'!F106+'DC5'!F106+'WC011'!F106+'WC012'!F106+'WC013'!F106+'WC014'!F106+'WC015'!F106+'WC022'!F106+'WC023'!F106+'WC024'!F106+'WC025'!F106+'WC026'!F106+'WC031'!F106+'WC032'!F106+'WC033'!F106+'WC034'!F106+'WC041'!F106+'WC042'!F106+'WC043'!F106+'WC044'!F106+'WC045'!F106+'WC047'!F106+'WC048'!F106+'WC051'!F106+'WC052'!F106+'WC053'!F106</f>
        <v>118000</v>
      </c>
      <c r="G106" s="14">
        <f>CPT!G106+'DC1'!G106+'DC2'!G106+'DC3'!G106+'DC4'!G106+'DC5'!G106+'WC011'!G106+'WC012'!G106+'WC013'!G106+'WC014'!G106+'WC015'!G106+'WC022'!G106+'WC023'!G106+'WC024'!G106+'WC025'!G106+'WC026'!G106+'WC031'!G106+'WC032'!G106+'WC033'!G106+'WC034'!G106+'WC041'!G106+'WC042'!G106+'WC043'!G106+'WC044'!G106+'WC045'!G106+'WC047'!G106+'WC048'!G106+'WC051'!G106+'WC052'!G106+'WC053'!G106</f>
        <v>118000</v>
      </c>
      <c r="H106" s="15">
        <f>CPT!H106+'DC1'!H106+'DC2'!H106+'DC3'!H106+'DC4'!H106+'DC5'!H106+'WC011'!H106+'WC012'!H106+'WC013'!H106+'WC014'!H106+'WC015'!H106+'WC022'!H106+'WC023'!H106+'WC024'!H106+'WC025'!H106+'WC026'!H106+'WC031'!H106+'WC032'!H106+'WC033'!H106+'WC034'!H106+'WC041'!H106+'WC042'!H106+'WC043'!H106+'WC044'!H106+'WC045'!H106+'WC047'!H106+'WC048'!H106+'WC051'!H106+'WC052'!H106+'WC053'!H106</f>
        <v>118000</v>
      </c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x14ac:dyDescent="0.25">
      <c r="E114" s="33" t="s">
        <v>99</v>
      </c>
      <c r="F114" s="17">
        <f>18759000+2393000+2000000+4427000+5409000</f>
        <v>32988000</v>
      </c>
      <c r="G114" s="17">
        <f>19260000+2651000+6500000+16000000+2139000+1736000+5346000+5011000+5647000+12000000</f>
        <v>76290000</v>
      </c>
      <c r="H114" s="17">
        <f>19260000+2905000+6700000+17000000+2141000+1762000+7603000+5075000+5211000+5901000+12000000</f>
        <v>85558000</v>
      </c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3" x14ac:dyDescent="0.25">
      <c r="E126" s="33" t="s">
        <v>106</v>
      </c>
      <c r="F126" s="14">
        <f>885047000+284788000</f>
        <v>1169835000</v>
      </c>
      <c r="G126" s="14">
        <f>895707000+288116000</f>
        <v>1183823000</v>
      </c>
      <c r="H126" s="14">
        <f>1047067000+435782000</f>
        <v>1482849000</v>
      </c>
    </row>
    <row r="127" spans="5:8" ht="14" x14ac:dyDescent="0.25">
      <c r="E127" s="37" t="s">
        <v>75</v>
      </c>
      <c r="F127" s="18">
        <f>SUM(F45)</f>
        <v>3768191000</v>
      </c>
      <c r="G127" s="18">
        <f>SUM(G45)</f>
        <v>3781280000</v>
      </c>
      <c r="H127" s="18">
        <f>SUM(H45)</f>
        <v>3917322000</v>
      </c>
    </row>
    <row r="128" spans="5:8" ht="13" x14ac:dyDescent="0.25">
      <c r="E128" s="2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E132" s="6"/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  <row r="259" spans="6:8" x14ac:dyDescent="0.25">
      <c r="F259" s="21"/>
      <c r="G259" s="21"/>
      <c r="H259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6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50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57506000</v>
      </c>
      <c r="G5" s="3">
        <v>62388000</v>
      </c>
      <c r="H5" s="3">
        <v>67754000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19167000</v>
      </c>
      <c r="G7" s="4">
        <f>SUM(G8:G19)</f>
        <v>21545000</v>
      </c>
      <c r="H7" s="4">
        <f>SUM(H8:H19)</f>
        <v>22332000</v>
      </c>
    </row>
    <row r="8" spans="1:8" ht="13" x14ac:dyDescent="0.3">
      <c r="A8" s="22"/>
      <c r="B8" s="22"/>
      <c r="C8" s="22"/>
      <c r="D8" s="22"/>
      <c r="E8" s="27" t="s">
        <v>11</v>
      </c>
      <c r="F8" s="11">
        <v>16017000</v>
      </c>
      <c r="G8" s="11">
        <v>16545000</v>
      </c>
      <c r="H8" s="11">
        <v>17107000</v>
      </c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/>
      <c r="G11" s="11">
        <v>5000000</v>
      </c>
      <c r="H11" s="11">
        <v>5225000</v>
      </c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>
        <v>3150000</v>
      </c>
      <c r="G16" s="11"/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3212000</v>
      </c>
      <c r="G20" s="3">
        <f>SUM(G21:G29)</f>
        <v>1550000</v>
      </c>
      <c r="H20" s="3">
        <f>SUM(H21:H29)</f>
        <v>1550000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1550000</v>
      </c>
      <c r="G21" s="19">
        <v>1550000</v>
      </c>
      <c r="H21" s="19">
        <v>1550000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1662000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/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79885000</v>
      </c>
      <c r="G30" s="18">
        <f>+G5+G6+G7+G20</f>
        <v>85483000</v>
      </c>
      <c r="H30" s="18">
        <f>+H5+H6+H7+H20</f>
        <v>91636000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/>
      <c r="G34" s="11"/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0</v>
      </c>
      <c r="G41" s="31">
        <f>+G32+G39</f>
        <v>0</v>
      </c>
      <c r="H41" s="31">
        <f>+H32+H39</f>
        <v>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79885000</v>
      </c>
      <c r="G42" s="31">
        <f>+G30+G41</f>
        <v>85483000</v>
      </c>
      <c r="H42" s="31">
        <f>+H30+H41</f>
        <v>91636000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17463000</v>
      </c>
      <c r="G45" s="4">
        <f>SUM(G47+G53+G60+G66+G73+G79+G85+G91+G98+G108+G115+G121)</f>
        <v>43224000</v>
      </c>
      <c r="H45" s="4">
        <f>SUM(H47+H53+H60+H66+H73+H79+H85+H91+H98+H108+H115+H121)</f>
        <v>8043000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9150000</v>
      </c>
      <c r="G66" s="3">
        <f>SUM(G67:G71)</f>
        <v>35520000</v>
      </c>
      <c r="H66" s="3">
        <f>SUM(H67:H71)</f>
        <v>0</v>
      </c>
    </row>
    <row r="67" spans="1:8" ht="13" x14ac:dyDescent="0.25">
      <c r="A67" s="22"/>
      <c r="B67" s="22"/>
      <c r="C67" s="22"/>
      <c r="D67" s="22"/>
      <c r="E67" s="38" t="s">
        <v>84</v>
      </c>
      <c r="F67" s="7">
        <v>9150000</v>
      </c>
      <c r="G67" s="8">
        <v>35520000</v>
      </c>
      <c r="H67" s="9"/>
    </row>
    <row r="68" spans="1:8" ht="13" x14ac:dyDescent="0.25">
      <c r="A68" s="22"/>
      <c r="B68" s="22"/>
      <c r="C68" s="22"/>
      <c r="D68" s="22"/>
      <c r="E68" s="38" t="s">
        <v>85</v>
      </c>
      <c r="F68" s="10"/>
      <c r="G68" s="11"/>
      <c r="H68" s="12"/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/>
      <c r="G70" s="11"/>
      <c r="H70" s="12"/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120000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>
        <v>120000</v>
      </c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140000</v>
      </c>
      <c r="G79" s="3">
        <f>SUM(G80:G83)</f>
        <v>140000</v>
      </c>
      <c r="H79" s="3">
        <f>SUM(H80:H83)</f>
        <v>140000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>
        <v>140000</v>
      </c>
      <c r="G81" s="11">
        <v>140000</v>
      </c>
      <c r="H81" s="12">
        <v>140000</v>
      </c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8053000</v>
      </c>
      <c r="G91" s="3">
        <f t="shared" ref="G91:H91" si="0">SUM(G92:G96)</f>
        <v>7564000</v>
      </c>
      <c r="H91" s="3">
        <f t="shared" si="0"/>
        <v>7903000</v>
      </c>
    </row>
    <row r="92" spans="1:8" ht="13" x14ac:dyDescent="0.25">
      <c r="A92" s="22"/>
      <c r="B92" s="22"/>
      <c r="C92" s="22"/>
      <c r="D92" s="22"/>
      <c r="E92" s="39" t="s">
        <v>120</v>
      </c>
      <c r="F92" s="7">
        <v>4884000</v>
      </c>
      <c r="G92" s="8">
        <v>4952000</v>
      </c>
      <c r="H92" s="9">
        <v>5174000</v>
      </c>
    </row>
    <row r="93" spans="1:8" ht="13" x14ac:dyDescent="0.25">
      <c r="A93" s="22"/>
      <c r="B93" s="22"/>
      <c r="C93" s="22"/>
      <c r="D93" s="22"/>
      <c r="E93" s="39" t="s">
        <v>93</v>
      </c>
      <c r="F93" s="10">
        <v>3169000</v>
      </c>
      <c r="G93" s="11">
        <v>2612000</v>
      </c>
      <c r="H93" s="12">
        <v>2729000</v>
      </c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0</v>
      </c>
      <c r="G98" s="3">
        <f>SUM(G99:G106)</f>
        <v>0</v>
      </c>
      <c r="H98" s="3">
        <f>SUM(H99:H106)</f>
        <v>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/>
      <c r="G102" s="11"/>
      <c r="H102" s="12"/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/>
      <c r="G105" s="11"/>
      <c r="H105" s="12"/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17463000</v>
      </c>
      <c r="G126" s="18">
        <f>SUM(G45)</f>
        <v>43224000</v>
      </c>
      <c r="H126" s="18">
        <f>SUM(H45)</f>
        <v>8043000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51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115943000</v>
      </c>
      <c r="G5" s="3">
        <v>126971000</v>
      </c>
      <c r="H5" s="3">
        <v>139203000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21634000</v>
      </c>
      <c r="G7" s="4">
        <f>SUM(G8:G19)</f>
        <v>25432000</v>
      </c>
      <c r="H7" s="4">
        <f>SUM(H8:H19)</f>
        <v>26415000</v>
      </c>
    </row>
    <row r="8" spans="1:8" ht="13" x14ac:dyDescent="0.3">
      <c r="A8" s="22"/>
      <c r="B8" s="22"/>
      <c r="C8" s="22"/>
      <c r="D8" s="22"/>
      <c r="E8" s="27" t="s">
        <v>11</v>
      </c>
      <c r="F8" s="11">
        <v>21634000</v>
      </c>
      <c r="G8" s="11">
        <v>22432000</v>
      </c>
      <c r="H8" s="11">
        <v>23280000</v>
      </c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/>
      <c r="G11" s="11">
        <v>3000000</v>
      </c>
      <c r="H11" s="11">
        <v>3135000</v>
      </c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/>
      <c r="G16" s="11"/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4457000</v>
      </c>
      <c r="G20" s="3">
        <f>SUM(G21:G29)</f>
        <v>5550000</v>
      </c>
      <c r="H20" s="3">
        <f>SUM(H21:H29)</f>
        <v>6550000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1550000</v>
      </c>
      <c r="G21" s="19">
        <v>1550000</v>
      </c>
      <c r="H21" s="19">
        <v>1550000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2907000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>
        <v>4000000</v>
      </c>
      <c r="H26" s="11">
        <v>5000000</v>
      </c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142034000</v>
      </c>
      <c r="G30" s="18">
        <f>+G5+G6+G7+G20</f>
        <v>157953000</v>
      </c>
      <c r="H30" s="18">
        <f>+H5+H6+H7+H20</f>
        <v>172168000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7476000</v>
      </c>
      <c r="G32" s="3">
        <f>SUM(G33:G38)</f>
        <v>0</v>
      </c>
      <c r="H32" s="3">
        <f>SUM(H33:H38)</f>
        <v>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>
        <v>7476000</v>
      </c>
      <c r="G34" s="11"/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7476000</v>
      </c>
      <c r="G41" s="31">
        <f>+G32+G39</f>
        <v>0</v>
      </c>
      <c r="H41" s="31">
        <f>+H32+H39</f>
        <v>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149510000</v>
      </c>
      <c r="G42" s="31">
        <f>+G30+G41</f>
        <v>157953000</v>
      </c>
      <c r="H42" s="31">
        <f>+H30+H41</f>
        <v>172168000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37032000</v>
      </c>
      <c r="G45" s="4">
        <f>SUM(G47+G53+G60+G66+G73+G79+G85+G91+G98+G108+G115+G121)</f>
        <v>35989000</v>
      </c>
      <c r="H45" s="4">
        <f>SUM(H47+H53+H60+H66+H73+H79+H85+H91+H98+H108+H115+H121)</f>
        <v>74624000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27478000</v>
      </c>
      <c r="G66" s="3">
        <f>SUM(G67:G71)</f>
        <v>28855000</v>
      </c>
      <c r="H66" s="3">
        <f>SUM(H67:H71)</f>
        <v>67180000</v>
      </c>
    </row>
    <row r="67" spans="1:8" ht="13" x14ac:dyDescent="0.25">
      <c r="A67" s="22"/>
      <c r="B67" s="22"/>
      <c r="C67" s="22"/>
      <c r="D67" s="22"/>
      <c r="E67" s="38" t="s">
        <v>84</v>
      </c>
      <c r="F67" s="7">
        <v>23378000</v>
      </c>
      <c r="G67" s="8">
        <v>25855000</v>
      </c>
      <c r="H67" s="9">
        <v>61180000</v>
      </c>
    </row>
    <row r="68" spans="1:8" ht="13" x14ac:dyDescent="0.25">
      <c r="A68" s="22"/>
      <c r="B68" s="22"/>
      <c r="C68" s="22"/>
      <c r="D68" s="22"/>
      <c r="E68" s="38" t="s">
        <v>85</v>
      </c>
      <c r="F68" s="10"/>
      <c r="G68" s="11"/>
      <c r="H68" s="12"/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>
        <v>4100000</v>
      </c>
      <c r="G70" s="11">
        <v>3000000</v>
      </c>
      <c r="H70" s="12">
        <v>6000000</v>
      </c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/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155000</v>
      </c>
      <c r="G79" s="3">
        <f>SUM(G80:G83)</f>
        <v>155000</v>
      </c>
      <c r="H79" s="3">
        <f>SUM(H80:H83)</f>
        <v>155000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>
        <v>155000</v>
      </c>
      <c r="G81" s="11">
        <v>155000</v>
      </c>
      <c r="H81" s="12">
        <v>155000</v>
      </c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8378000</v>
      </c>
      <c r="G91" s="3">
        <f t="shared" ref="G91:H91" si="0">SUM(G92:G96)</f>
        <v>6904000</v>
      </c>
      <c r="H91" s="3">
        <f t="shared" si="0"/>
        <v>7214000</v>
      </c>
    </row>
    <row r="92" spans="1:8" ht="13" x14ac:dyDescent="0.25">
      <c r="A92" s="22"/>
      <c r="B92" s="22"/>
      <c r="C92" s="22"/>
      <c r="D92" s="22"/>
      <c r="E92" s="39" t="s">
        <v>120</v>
      </c>
      <c r="F92" s="7"/>
      <c r="G92" s="8"/>
      <c r="H92" s="9"/>
    </row>
    <row r="93" spans="1:8" ht="13" x14ac:dyDescent="0.25">
      <c r="A93" s="22"/>
      <c r="B93" s="22"/>
      <c r="C93" s="22"/>
      <c r="D93" s="22"/>
      <c r="E93" s="39" t="s">
        <v>93</v>
      </c>
      <c r="F93" s="10">
        <v>8378000</v>
      </c>
      <c r="G93" s="11">
        <v>6904000</v>
      </c>
      <c r="H93" s="12">
        <v>7214000</v>
      </c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1021000</v>
      </c>
      <c r="G98" s="3">
        <f>SUM(G99:G106)</f>
        <v>75000</v>
      </c>
      <c r="H98" s="3">
        <f>SUM(H99:H106)</f>
        <v>75000</v>
      </c>
    </row>
    <row r="99" spans="1:8" ht="13" x14ac:dyDescent="0.25">
      <c r="A99" s="22"/>
      <c r="B99" s="22"/>
      <c r="C99" s="22"/>
      <c r="D99" s="22"/>
      <c r="E99" s="38" t="s">
        <v>121</v>
      </c>
      <c r="F99" s="7">
        <v>800000</v>
      </c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>
        <v>146000</v>
      </c>
      <c r="G102" s="11"/>
      <c r="H102" s="12"/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75000</v>
      </c>
      <c r="G105" s="11">
        <v>75000</v>
      </c>
      <c r="H105" s="12">
        <v>75000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37032000</v>
      </c>
      <c r="G126" s="18">
        <f>SUM(G45)</f>
        <v>35989000</v>
      </c>
      <c r="H126" s="18">
        <f>SUM(H45)</f>
        <v>74624000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52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126228000</v>
      </c>
      <c r="G5" s="3">
        <v>140297000</v>
      </c>
      <c r="H5" s="3">
        <v>156017000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51410000</v>
      </c>
      <c r="G7" s="4">
        <f>SUM(G8:G19)</f>
        <v>29711000</v>
      </c>
      <c r="H7" s="4">
        <f>SUM(H8:H19)</f>
        <v>30895000</v>
      </c>
    </row>
    <row r="8" spans="1:8" ht="13" x14ac:dyDescent="0.3">
      <c r="A8" s="22"/>
      <c r="B8" s="22"/>
      <c r="C8" s="22"/>
      <c r="D8" s="22"/>
      <c r="E8" s="27" t="s">
        <v>11</v>
      </c>
      <c r="F8" s="11">
        <v>33810000</v>
      </c>
      <c r="G8" s="11">
        <v>24711000</v>
      </c>
      <c r="H8" s="11">
        <v>25670000</v>
      </c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>
        <v>17600000</v>
      </c>
      <c r="G11" s="11">
        <v>5000000</v>
      </c>
      <c r="H11" s="11">
        <v>5225000</v>
      </c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/>
      <c r="G16" s="11"/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3423000</v>
      </c>
      <c r="G20" s="3">
        <f>SUM(G21:G29)</f>
        <v>1550000</v>
      </c>
      <c r="H20" s="3">
        <f>SUM(H21:H29)</f>
        <v>1550000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1550000</v>
      </c>
      <c r="G21" s="19">
        <v>1550000</v>
      </c>
      <c r="H21" s="19">
        <v>1550000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1873000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/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181061000</v>
      </c>
      <c r="G30" s="18">
        <f>+G5+G6+G7+G20</f>
        <v>171558000</v>
      </c>
      <c r="H30" s="18">
        <f>+H5+H6+H7+H20</f>
        <v>188462000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17646000</v>
      </c>
      <c r="G32" s="3">
        <f>SUM(G33:G38)</f>
        <v>4969000</v>
      </c>
      <c r="H32" s="3">
        <f>SUM(H33:H38)</f>
        <v>3014000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>
        <v>17646000</v>
      </c>
      <c r="G34" s="11">
        <v>4969000</v>
      </c>
      <c r="H34" s="11">
        <v>3014000</v>
      </c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17646000</v>
      </c>
      <c r="G41" s="31">
        <f>+G32+G39</f>
        <v>4969000</v>
      </c>
      <c r="H41" s="31">
        <f>+H32+H39</f>
        <v>3014000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198707000</v>
      </c>
      <c r="G42" s="31">
        <f>+G30+G41</f>
        <v>176527000</v>
      </c>
      <c r="H42" s="31">
        <f>+H30+H41</f>
        <v>191476000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77612000</v>
      </c>
      <c r="G45" s="4">
        <f>SUM(G47+G53+G60+G66+G73+G79+G85+G91+G98+G108+G115+G121)</f>
        <v>51529000</v>
      </c>
      <c r="H45" s="4">
        <f>SUM(H47+H53+H60+H66+H73+H79+H85+H91+H98+H108+H115+H121)</f>
        <v>26571000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6420000</v>
      </c>
      <c r="G53" s="3">
        <f>SUM(G54:G58)</f>
        <v>6525000</v>
      </c>
      <c r="H53" s="3">
        <f>SUM(H54:H58)</f>
        <v>6828000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>
        <v>2420000</v>
      </c>
      <c r="G55" s="11">
        <v>2516000</v>
      </c>
      <c r="H55" s="12">
        <v>2616000</v>
      </c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>
        <v>4000000</v>
      </c>
      <c r="G58" s="14">
        <v>4009000</v>
      </c>
      <c r="H58" s="15">
        <v>4212000</v>
      </c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53861000</v>
      </c>
      <c r="G66" s="3">
        <f>SUM(G67:G71)</f>
        <v>33845000</v>
      </c>
      <c r="H66" s="3">
        <f>SUM(H67:H71)</f>
        <v>5249000</v>
      </c>
    </row>
    <row r="67" spans="1:8" ht="13" x14ac:dyDescent="0.25">
      <c r="A67" s="22"/>
      <c r="B67" s="22"/>
      <c r="C67" s="22"/>
      <c r="D67" s="22"/>
      <c r="E67" s="38" t="s">
        <v>84</v>
      </c>
      <c r="F67" s="7">
        <v>53605000</v>
      </c>
      <c r="G67" s="8">
        <v>15100000</v>
      </c>
      <c r="H67" s="9">
        <v>5000000</v>
      </c>
    </row>
    <row r="68" spans="1:8" ht="13" x14ac:dyDescent="0.25">
      <c r="A68" s="22"/>
      <c r="B68" s="22"/>
      <c r="C68" s="22"/>
      <c r="D68" s="22"/>
      <c r="E68" s="38" t="s">
        <v>85</v>
      </c>
      <c r="F68" s="10">
        <v>256000</v>
      </c>
      <c r="G68" s="11">
        <v>245000</v>
      </c>
      <c r="H68" s="12">
        <v>249000</v>
      </c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/>
      <c r="G70" s="11">
        <v>18500000</v>
      </c>
      <c r="H70" s="12"/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1200000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>
        <v>1200000</v>
      </c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4470000</v>
      </c>
      <c r="G79" s="3">
        <f>SUM(G80:G83)</f>
        <v>170000</v>
      </c>
      <c r="H79" s="3">
        <f>SUM(H80:H83)</f>
        <v>3170000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>
        <v>4470000</v>
      </c>
      <c r="G81" s="11">
        <v>170000</v>
      </c>
      <c r="H81" s="12">
        <v>3170000</v>
      </c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11623000</v>
      </c>
      <c r="G91" s="3">
        <f t="shared" ref="G91:H91" si="0">SUM(G92:G96)</f>
        <v>10801000</v>
      </c>
      <c r="H91" s="3">
        <f t="shared" si="0"/>
        <v>11286000</v>
      </c>
    </row>
    <row r="92" spans="1:8" ht="13" x14ac:dyDescent="0.25">
      <c r="A92" s="22"/>
      <c r="B92" s="22"/>
      <c r="C92" s="22"/>
      <c r="D92" s="22"/>
      <c r="E92" s="39" t="s">
        <v>120</v>
      </c>
      <c r="F92" s="7">
        <v>6439000</v>
      </c>
      <c r="G92" s="8">
        <v>6529000</v>
      </c>
      <c r="H92" s="9">
        <v>6822000</v>
      </c>
    </row>
    <row r="93" spans="1:8" ht="13" x14ac:dyDescent="0.25">
      <c r="A93" s="22"/>
      <c r="B93" s="22"/>
      <c r="C93" s="22"/>
      <c r="D93" s="22"/>
      <c r="E93" s="39" t="s">
        <v>93</v>
      </c>
      <c r="F93" s="10">
        <v>5184000</v>
      </c>
      <c r="G93" s="11">
        <v>4272000</v>
      </c>
      <c r="H93" s="12">
        <v>4464000</v>
      </c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38000</v>
      </c>
      <c r="G98" s="3">
        <f>SUM(G99:G106)</f>
        <v>188000</v>
      </c>
      <c r="H98" s="3">
        <f>SUM(H99:H106)</f>
        <v>38000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/>
      <c r="G102" s="11">
        <v>150000</v>
      </c>
      <c r="H102" s="12"/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38000</v>
      </c>
      <c r="G105" s="11">
        <v>38000</v>
      </c>
      <c r="H105" s="12">
        <v>38000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77612000</v>
      </c>
      <c r="G126" s="18">
        <f>SUM(G45)</f>
        <v>51529000</v>
      </c>
      <c r="H126" s="18">
        <f>SUM(H45)</f>
        <v>26571000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53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121668000</v>
      </c>
      <c r="G5" s="3">
        <v>132945000</v>
      </c>
      <c r="H5" s="3">
        <v>145345000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60031000</v>
      </c>
      <c r="G7" s="4">
        <f>SUM(G8:G19)</f>
        <v>44353000</v>
      </c>
      <c r="H7" s="4">
        <f>SUM(H8:H19)</f>
        <v>31259000</v>
      </c>
    </row>
    <row r="8" spans="1:8" ht="13" x14ac:dyDescent="0.3">
      <c r="A8" s="22"/>
      <c r="B8" s="22"/>
      <c r="C8" s="22"/>
      <c r="D8" s="22"/>
      <c r="E8" s="27" t="s">
        <v>11</v>
      </c>
      <c r="F8" s="11">
        <v>25091000</v>
      </c>
      <c r="G8" s="11">
        <v>26054000</v>
      </c>
      <c r="H8" s="11">
        <v>27079000</v>
      </c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/>
      <c r="G11" s="11">
        <v>4000000</v>
      </c>
      <c r="H11" s="11">
        <v>4180000</v>
      </c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>
        <v>19239000</v>
      </c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>
        <v>15701000</v>
      </c>
      <c r="G16" s="11">
        <v>14299000</v>
      </c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3787000</v>
      </c>
      <c r="G20" s="3">
        <f>SUM(G21:G29)</f>
        <v>1550000</v>
      </c>
      <c r="H20" s="3">
        <f>SUM(H21:H29)</f>
        <v>1550000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1550000</v>
      </c>
      <c r="G21" s="19">
        <v>1550000</v>
      </c>
      <c r="H21" s="19">
        <v>1550000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2237000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/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185486000</v>
      </c>
      <c r="G30" s="18">
        <f>+G5+G6+G7+G20</f>
        <v>178848000</v>
      </c>
      <c r="H30" s="18">
        <f>+H5+H6+H7+H20</f>
        <v>178154000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/>
      <c r="G34" s="11"/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0</v>
      </c>
      <c r="G41" s="31">
        <f>+G32+G39</f>
        <v>0</v>
      </c>
      <c r="H41" s="31">
        <f>+H32+H39</f>
        <v>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185486000</v>
      </c>
      <c r="G42" s="31">
        <f>+G30+G41</f>
        <v>178848000</v>
      </c>
      <c r="H42" s="31">
        <f>+H30+H41</f>
        <v>178154000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26915000</v>
      </c>
      <c r="G45" s="4">
        <f>SUM(G47+G53+G60+G66+G73+G79+G85+G91+G98+G108+G115+G121)</f>
        <v>30862000</v>
      </c>
      <c r="H45" s="4">
        <f>SUM(H47+H53+H60+H66+H73+H79+H85+H91+H98+H108+H115+H121)</f>
        <v>13777000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11856000</v>
      </c>
      <c r="G66" s="3">
        <f>SUM(G67:G71)</f>
        <v>12590000</v>
      </c>
      <c r="H66" s="3">
        <f>SUM(H67:H71)</f>
        <v>2889000</v>
      </c>
    </row>
    <row r="67" spans="1:8" ht="13" x14ac:dyDescent="0.25">
      <c r="A67" s="22"/>
      <c r="B67" s="22"/>
      <c r="C67" s="22"/>
      <c r="D67" s="22"/>
      <c r="E67" s="38" t="s">
        <v>84</v>
      </c>
      <c r="F67" s="7"/>
      <c r="G67" s="8">
        <v>1065000</v>
      </c>
      <c r="H67" s="9">
        <v>2640000</v>
      </c>
    </row>
    <row r="68" spans="1:8" ht="13" x14ac:dyDescent="0.25">
      <c r="A68" s="22"/>
      <c r="B68" s="22"/>
      <c r="C68" s="22"/>
      <c r="D68" s="22"/>
      <c r="E68" s="38" t="s">
        <v>85</v>
      </c>
      <c r="F68" s="10">
        <v>256000</v>
      </c>
      <c r="G68" s="11">
        <v>245000</v>
      </c>
      <c r="H68" s="12">
        <v>249000</v>
      </c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>
        <v>11600000</v>
      </c>
      <c r="G70" s="11">
        <v>11280000</v>
      </c>
      <c r="H70" s="12"/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500000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>
        <v>500000</v>
      </c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1120000</v>
      </c>
      <c r="G79" s="3">
        <f>SUM(G80:G83)</f>
        <v>7120000</v>
      </c>
      <c r="H79" s="3">
        <f>SUM(H80:H83)</f>
        <v>120000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>
        <v>1120000</v>
      </c>
      <c r="G81" s="11">
        <v>7120000</v>
      </c>
      <c r="H81" s="12">
        <v>120000</v>
      </c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1762000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>
        <v>1762000</v>
      </c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11546000</v>
      </c>
      <c r="G91" s="3">
        <f t="shared" ref="G91:H91" si="0">SUM(G92:G96)</f>
        <v>10036000</v>
      </c>
      <c r="H91" s="3">
        <f t="shared" si="0"/>
        <v>10487000</v>
      </c>
    </row>
    <row r="92" spans="1:8" ht="13" x14ac:dyDescent="0.25">
      <c r="A92" s="22"/>
      <c r="B92" s="22"/>
      <c r="C92" s="22"/>
      <c r="D92" s="22"/>
      <c r="E92" s="39" t="s">
        <v>120</v>
      </c>
      <c r="F92" s="7">
        <v>7206000</v>
      </c>
      <c r="G92" s="8">
        <v>7307000</v>
      </c>
      <c r="H92" s="9">
        <v>7635000</v>
      </c>
    </row>
    <row r="93" spans="1:8" ht="13" x14ac:dyDescent="0.25">
      <c r="A93" s="22"/>
      <c r="B93" s="22"/>
      <c r="C93" s="22"/>
      <c r="D93" s="22"/>
      <c r="E93" s="39" t="s">
        <v>93</v>
      </c>
      <c r="F93" s="10">
        <v>3311000</v>
      </c>
      <c r="G93" s="11">
        <v>2729000</v>
      </c>
      <c r="H93" s="12">
        <v>2852000</v>
      </c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>
        <v>1029000</v>
      </c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131000</v>
      </c>
      <c r="G98" s="3">
        <f>SUM(G99:G106)</f>
        <v>1116000</v>
      </c>
      <c r="H98" s="3">
        <f>SUM(H99:H106)</f>
        <v>281000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>
        <v>985000</v>
      </c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/>
      <c r="G102" s="11"/>
      <c r="H102" s="12">
        <v>150000</v>
      </c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131000</v>
      </c>
      <c r="G105" s="11">
        <v>131000</v>
      </c>
      <c r="H105" s="12">
        <v>131000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26915000</v>
      </c>
      <c r="G126" s="18">
        <f>SUM(G45)</f>
        <v>30862000</v>
      </c>
      <c r="H126" s="18">
        <f>SUM(H45)</f>
        <v>13777000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54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194355000</v>
      </c>
      <c r="G5" s="3">
        <v>211292000</v>
      </c>
      <c r="H5" s="3">
        <v>229829000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71989000</v>
      </c>
      <c r="G7" s="4">
        <f>SUM(G8:G19)</f>
        <v>60344000</v>
      </c>
      <c r="H7" s="4">
        <f>SUM(H8:H19)</f>
        <v>62870000</v>
      </c>
    </row>
    <row r="8" spans="1:8" ht="13" x14ac:dyDescent="0.3">
      <c r="A8" s="22"/>
      <c r="B8" s="22"/>
      <c r="C8" s="22"/>
      <c r="D8" s="22"/>
      <c r="E8" s="27" t="s">
        <v>11</v>
      </c>
      <c r="F8" s="11"/>
      <c r="G8" s="11"/>
      <c r="H8" s="11"/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>
        <v>10000000</v>
      </c>
      <c r="G11" s="11">
        <v>19000000</v>
      </c>
      <c r="H11" s="11">
        <v>19853000</v>
      </c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/>
      <c r="G16" s="11"/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>
        <v>61989000</v>
      </c>
      <c r="G18" s="11">
        <v>41344000</v>
      </c>
      <c r="H18" s="11">
        <v>43017000</v>
      </c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5689000</v>
      </c>
      <c r="G20" s="3">
        <f>SUM(G21:G29)</f>
        <v>1550000</v>
      </c>
      <c r="H20" s="3">
        <f>SUM(H21:H29)</f>
        <v>1550000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1550000</v>
      </c>
      <c r="G21" s="19">
        <v>1550000</v>
      </c>
      <c r="H21" s="19">
        <v>1550000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4139000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/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272033000</v>
      </c>
      <c r="G30" s="18">
        <f>+G5+G6+G7+G20</f>
        <v>273186000</v>
      </c>
      <c r="H30" s="18">
        <f>+H5+H6+H7+H20</f>
        <v>294249000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100000</v>
      </c>
      <c r="G32" s="3">
        <f>SUM(G33:G38)</f>
        <v>100000</v>
      </c>
      <c r="H32" s="3">
        <f>SUM(H33:H38)</f>
        <v>100000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/>
      <c r="G34" s="11"/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>
        <v>100000</v>
      </c>
      <c r="G35" s="11">
        <v>100000</v>
      </c>
      <c r="H35" s="11">
        <v>100000</v>
      </c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100000</v>
      </c>
      <c r="G41" s="31">
        <f>+G32+G39</f>
        <v>100000</v>
      </c>
      <c r="H41" s="31">
        <f>+H32+H39</f>
        <v>100000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272133000</v>
      </c>
      <c r="G42" s="31">
        <f>+G30+G41</f>
        <v>273286000</v>
      </c>
      <c r="H42" s="31">
        <f>+H30+H41</f>
        <v>294349000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69705000</v>
      </c>
      <c r="G45" s="4">
        <f>SUM(G47+G53+G60+G66+G73+G79+G85+G91+G98+G108+G115+G121)</f>
        <v>49477000</v>
      </c>
      <c r="H45" s="4">
        <f>SUM(H47+H53+H60+H66+H73+H79+H85+H91+H98+H108+H115+H121)</f>
        <v>30470000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47458000</v>
      </c>
      <c r="G66" s="3">
        <f>SUM(G67:G71)</f>
        <v>31155000</v>
      </c>
      <c r="H66" s="3">
        <f>SUM(H67:H71)</f>
        <v>12249000</v>
      </c>
    </row>
    <row r="67" spans="1:8" ht="13" x14ac:dyDescent="0.25">
      <c r="A67" s="22"/>
      <c r="B67" s="22"/>
      <c r="C67" s="22"/>
      <c r="D67" s="22"/>
      <c r="E67" s="38" t="s">
        <v>84</v>
      </c>
      <c r="F67" s="7">
        <v>20192000</v>
      </c>
      <c r="G67" s="8">
        <v>18700000</v>
      </c>
      <c r="H67" s="9">
        <v>12000000</v>
      </c>
    </row>
    <row r="68" spans="1:8" ht="13" x14ac:dyDescent="0.25">
      <c r="A68" s="22"/>
      <c r="B68" s="22"/>
      <c r="C68" s="22"/>
      <c r="D68" s="22"/>
      <c r="E68" s="38" t="s">
        <v>85</v>
      </c>
      <c r="F68" s="10">
        <v>256000</v>
      </c>
      <c r="G68" s="11">
        <v>245000</v>
      </c>
      <c r="H68" s="12">
        <v>249000</v>
      </c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>
        <v>27010000</v>
      </c>
      <c r="G70" s="11">
        <v>12210000</v>
      </c>
      <c r="H70" s="12"/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600000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>
        <v>600000</v>
      </c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780000</v>
      </c>
      <c r="G79" s="3">
        <f>SUM(G80:G83)</f>
        <v>780000</v>
      </c>
      <c r="H79" s="3">
        <f>SUM(H80:H83)</f>
        <v>780000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>
        <v>780000</v>
      </c>
      <c r="G81" s="11">
        <v>780000</v>
      </c>
      <c r="H81" s="12">
        <v>780000</v>
      </c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19954000</v>
      </c>
      <c r="G91" s="3">
        <f t="shared" ref="G91:H91" si="0">SUM(G92:G96)</f>
        <v>16444000</v>
      </c>
      <c r="H91" s="3">
        <f t="shared" si="0"/>
        <v>17182000</v>
      </c>
    </row>
    <row r="92" spans="1:8" ht="13" x14ac:dyDescent="0.25">
      <c r="A92" s="22"/>
      <c r="B92" s="22"/>
      <c r="C92" s="22"/>
      <c r="D92" s="22"/>
      <c r="E92" s="39" t="s">
        <v>120</v>
      </c>
      <c r="F92" s="7"/>
      <c r="G92" s="8"/>
      <c r="H92" s="9"/>
    </row>
    <row r="93" spans="1:8" ht="13" x14ac:dyDescent="0.25">
      <c r="A93" s="22"/>
      <c r="B93" s="22"/>
      <c r="C93" s="22"/>
      <c r="D93" s="22"/>
      <c r="E93" s="39" t="s">
        <v>93</v>
      </c>
      <c r="F93" s="10">
        <v>19954000</v>
      </c>
      <c r="G93" s="11">
        <v>16444000</v>
      </c>
      <c r="H93" s="12">
        <v>17182000</v>
      </c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913000</v>
      </c>
      <c r="G98" s="3">
        <f>SUM(G99:G106)</f>
        <v>1098000</v>
      </c>
      <c r="H98" s="3">
        <f>SUM(H99:H106)</f>
        <v>259000</v>
      </c>
    </row>
    <row r="99" spans="1:8" ht="13" x14ac:dyDescent="0.25">
      <c r="A99" s="22"/>
      <c r="B99" s="22"/>
      <c r="C99" s="22"/>
      <c r="D99" s="22"/>
      <c r="E99" s="38" t="s">
        <v>121</v>
      </c>
      <c r="F99" s="7">
        <v>800000</v>
      </c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>
        <v>985000</v>
      </c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/>
      <c r="G102" s="11"/>
      <c r="H102" s="12">
        <v>146000</v>
      </c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113000</v>
      </c>
      <c r="G105" s="11">
        <v>113000</v>
      </c>
      <c r="H105" s="12">
        <v>113000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69705000</v>
      </c>
      <c r="G126" s="18">
        <f>SUM(G45)</f>
        <v>49477000</v>
      </c>
      <c r="H126" s="18">
        <f>SUM(H45)</f>
        <v>30470000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55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179634000</v>
      </c>
      <c r="G5" s="3">
        <v>196720000</v>
      </c>
      <c r="H5" s="3">
        <v>215547000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94097000</v>
      </c>
      <c r="G7" s="4">
        <f>SUM(G8:G19)</f>
        <v>48114000</v>
      </c>
      <c r="H7" s="4">
        <f>SUM(H8:H19)</f>
        <v>50090000</v>
      </c>
    </row>
    <row r="8" spans="1:8" ht="13" x14ac:dyDescent="0.3">
      <c r="A8" s="22"/>
      <c r="B8" s="22"/>
      <c r="C8" s="22"/>
      <c r="D8" s="22"/>
      <c r="E8" s="27" t="s">
        <v>11</v>
      </c>
      <c r="F8" s="11"/>
      <c r="G8" s="11"/>
      <c r="H8" s="11"/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>
        <v>28350000</v>
      </c>
      <c r="G11" s="11">
        <v>6000000</v>
      </c>
      <c r="H11" s="11">
        <v>6269000</v>
      </c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/>
      <c r="G16" s="11"/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>
        <v>65747000</v>
      </c>
      <c r="G18" s="11">
        <v>42114000</v>
      </c>
      <c r="H18" s="11">
        <v>43821000</v>
      </c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6478000</v>
      </c>
      <c r="G20" s="3">
        <f>SUM(G21:G29)</f>
        <v>1550000</v>
      </c>
      <c r="H20" s="3">
        <f>SUM(H21:H29)</f>
        <v>1550000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1550000</v>
      </c>
      <c r="G21" s="19">
        <v>1550000</v>
      </c>
      <c r="H21" s="19">
        <v>1550000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4928000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/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280209000</v>
      </c>
      <c r="G30" s="18">
        <f>+G5+G6+G7+G20</f>
        <v>246384000</v>
      </c>
      <c r="H30" s="18">
        <f>+H5+H6+H7+H20</f>
        <v>267187000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255000</v>
      </c>
      <c r="G32" s="3">
        <f>SUM(G33:G38)</f>
        <v>3366000</v>
      </c>
      <c r="H32" s="3">
        <f>SUM(H33:H38)</f>
        <v>253000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>
        <v>255000</v>
      </c>
      <c r="G34" s="11">
        <v>3366000</v>
      </c>
      <c r="H34" s="11">
        <v>253000</v>
      </c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255000</v>
      </c>
      <c r="G41" s="31">
        <f>+G32+G39</f>
        <v>3366000</v>
      </c>
      <c r="H41" s="31">
        <f>+H32+H39</f>
        <v>253000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280464000</v>
      </c>
      <c r="G42" s="31">
        <f>+G30+G41</f>
        <v>249750000</v>
      </c>
      <c r="H42" s="31">
        <f>+H30+H41</f>
        <v>267440000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52701000</v>
      </c>
      <c r="G45" s="4">
        <f>SUM(G47+G53+G60+G66+G73+G79+G85+G91+G98+G108+G115+G121)</f>
        <v>70410000</v>
      </c>
      <c r="H45" s="4">
        <f>SUM(H47+H53+H60+H66+H73+H79+H85+H91+H98+H108+H115+H121)</f>
        <v>47460000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36146000</v>
      </c>
      <c r="G66" s="3">
        <f>SUM(G67:G71)</f>
        <v>58248000</v>
      </c>
      <c r="H66" s="3">
        <f>SUM(H67:H71)</f>
        <v>34149000</v>
      </c>
    </row>
    <row r="67" spans="1:8" ht="13" x14ac:dyDescent="0.25">
      <c r="A67" s="22"/>
      <c r="B67" s="22"/>
      <c r="C67" s="22"/>
      <c r="D67" s="22"/>
      <c r="E67" s="38" t="s">
        <v>84</v>
      </c>
      <c r="F67" s="7">
        <v>15040000</v>
      </c>
      <c r="G67" s="8">
        <v>30823000</v>
      </c>
      <c r="H67" s="9">
        <v>27900000</v>
      </c>
    </row>
    <row r="68" spans="1:8" ht="13" x14ac:dyDescent="0.25">
      <c r="A68" s="22"/>
      <c r="B68" s="22"/>
      <c r="C68" s="22"/>
      <c r="D68" s="22"/>
      <c r="E68" s="38" t="s">
        <v>85</v>
      </c>
      <c r="F68" s="10">
        <v>256000</v>
      </c>
      <c r="G68" s="11">
        <v>245000</v>
      </c>
      <c r="H68" s="12">
        <v>249000</v>
      </c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>
        <v>20850000</v>
      </c>
      <c r="G70" s="11">
        <v>27180000</v>
      </c>
      <c r="H70" s="12">
        <v>6000000</v>
      </c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/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495000</v>
      </c>
      <c r="G79" s="3">
        <f>SUM(G80:G83)</f>
        <v>495000</v>
      </c>
      <c r="H79" s="3">
        <f>SUM(H80:H83)</f>
        <v>1122000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>
        <v>627000</v>
      </c>
    </row>
    <row r="81" spans="1:8" ht="13" x14ac:dyDescent="0.25">
      <c r="A81" s="22"/>
      <c r="B81" s="22"/>
      <c r="C81" s="22"/>
      <c r="D81" s="22"/>
      <c r="E81" s="39" t="s">
        <v>90</v>
      </c>
      <c r="F81" s="10">
        <v>495000</v>
      </c>
      <c r="G81" s="11">
        <v>495000</v>
      </c>
      <c r="H81" s="12">
        <v>495000</v>
      </c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1690000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>
        <v>1690000</v>
      </c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14332000</v>
      </c>
      <c r="G91" s="3">
        <f t="shared" ref="G91:H91" si="0">SUM(G92:G96)</f>
        <v>11629000</v>
      </c>
      <c r="H91" s="3">
        <f t="shared" si="0"/>
        <v>12151000</v>
      </c>
    </row>
    <row r="92" spans="1:8" ht="13" x14ac:dyDescent="0.25">
      <c r="A92" s="22"/>
      <c r="B92" s="22"/>
      <c r="C92" s="22"/>
      <c r="D92" s="22"/>
      <c r="E92" s="39" t="s">
        <v>120</v>
      </c>
      <c r="F92" s="7"/>
      <c r="G92" s="8"/>
      <c r="H92" s="9"/>
    </row>
    <row r="93" spans="1:8" ht="13" x14ac:dyDescent="0.25">
      <c r="A93" s="22"/>
      <c r="B93" s="22"/>
      <c r="C93" s="22"/>
      <c r="D93" s="22"/>
      <c r="E93" s="39" t="s">
        <v>93</v>
      </c>
      <c r="F93" s="10">
        <v>14112000</v>
      </c>
      <c r="G93" s="11">
        <v>11629000</v>
      </c>
      <c r="H93" s="12">
        <v>12151000</v>
      </c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>
        <v>220000</v>
      </c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38000</v>
      </c>
      <c r="G98" s="3">
        <f>SUM(G99:G106)</f>
        <v>38000</v>
      </c>
      <c r="H98" s="3">
        <f>SUM(H99:H106)</f>
        <v>38000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/>
      <c r="G102" s="11"/>
      <c r="H102" s="12"/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38000</v>
      </c>
      <c r="G105" s="11">
        <v>38000</v>
      </c>
      <c r="H105" s="12">
        <v>38000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52701000</v>
      </c>
      <c r="G126" s="18">
        <f>SUM(G45)</f>
        <v>70410000</v>
      </c>
      <c r="H126" s="18">
        <f>SUM(H45)</f>
        <v>47460000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56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147822000</v>
      </c>
      <c r="G5" s="3">
        <v>159120000</v>
      </c>
      <c r="H5" s="3">
        <v>171374000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65094000</v>
      </c>
      <c r="G7" s="4">
        <f>SUM(G8:G19)</f>
        <v>95614000</v>
      </c>
      <c r="H7" s="4">
        <f>SUM(H8:H19)</f>
        <v>82052000</v>
      </c>
    </row>
    <row r="8" spans="1:8" ht="13" x14ac:dyDescent="0.3">
      <c r="A8" s="22"/>
      <c r="B8" s="22"/>
      <c r="C8" s="22"/>
      <c r="D8" s="22"/>
      <c r="E8" s="27" t="s">
        <v>11</v>
      </c>
      <c r="F8" s="11">
        <v>44987000</v>
      </c>
      <c r="G8" s="11">
        <v>40614000</v>
      </c>
      <c r="H8" s="11">
        <v>42346000</v>
      </c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>
        <v>15000000</v>
      </c>
      <c r="G11" s="11">
        <v>38000000</v>
      </c>
      <c r="H11" s="11">
        <v>39706000</v>
      </c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>
        <v>5107000</v>
      </c>
      <c r="G16" s="11">
        <v>17000000</v>
      </c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8851000</v>
      </c>
      <c r="G20" s="3">
        <f>SUM(G21:G29)</f>
        <v>5550000</v>
      </c>
      <c r="H20" s="3">
        <f>SUM(H21:H29)</f>
        <v>1550000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1550000</v>
      </c>
      <c r="G21" s="19">
        <v>1550000</v>
      </c>
      <c r="H21" s="19">
        <v>1550000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3301000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>
        <v>4000000</v>
      </c>
      <c r="G26" s="11">
        <v>4000000</v>
      </c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221767000</v>
      </c>
      <c r="G30" s="18">
        <f>+G5+G6+G7+G20</f>
        <v>260284000</v>
      </c>
      <c r="H30" s="18">
        <f>+H5+H6+H7+H20</f>
        <v>254976000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14901000</v>
      </c>
      <c r="G32" s="3">
        <f>SUM(G33:G38)</f>
        <v>7759000</v>
      </c>
      <c r="H32" s="3">
        <f>SUM(H33:H38)</f>
        <v>920000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>
        <v>14901000</v>
      </c>
      <c r="G34" s="11">
        <v>7759000</v>
      </c>
      <c r="H34" s="11">
        <v>920000</v>
      </c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14901000</v>
      </c>
      <c r="G41" s="31">
        <f>+G32+G39</f>
        <v>7759000</v>
      </c>
      <c r="H41" s="31">
        <f>+H32+H39</f>
        <v>920000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236668000</v>
      </c>
      <c r="G42" s="31">
        <f>+G30+G41</f>
        <v>268043000</v>
      </c>
      <c r="H42" s="31">
        <f>+H30+H41</f>
        <v>255896000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19559000</v>
      </c>
      <c r="G45" s="4">
        <f>SUM(G47+G53+G60+G66+G73+G79+G85+G91+G98+G108+G115+G121)</f>
        <v>13619000</v>
      </c>
      <c r="H45" s="4">
        <f>SUM(H47+H53+H60+H66+H73+H79+H85+H91+H98+H108+H115+H121)</f>
        <v>10398000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7093000</v>
      </c>
      <c r="G66" s="3">
        <f>SUM(G67:G71)</f>
        <v>2991000</v>
      </c>
      <c r="H66" s="3">
        <f>SUM(H67:H71)</f>
        <v>497000</v>
      </c>
    </row>
    <row r="67" spans="1:8" ht="13" x14ac:dyDescent="0.25">
      <c r="A67" s="22"/>
      <c r="B67" s="22"/>
      <c r="C67" s="22"/>
      <c r="D67" s="22"/>
      <c r="E67" s="38" t="s">
        <v>84</v>
      </c>
      <c r="F67" s="7">
        <v>2830000</v>
      </c>
      <c r="G67" s="8"/>
      <c r="H67" s="9"/>
    </row>
    <row r="68" spans="1:8" ht="13" x14ac:dyDescent="0.25">
      <c r="A68" s="22"/>
      <c r="B68" s="22"/>
      <c r="C68" s="22"/>
      <c r="D68" s="22"/>
      <c r="E68" s="38" t="s">
        <v>85</v>
      </c>
      <c r="F68" s="10">
        <v>513000</v>
      </c>
      <c r="G68" s="11">
        <v>491000</v>
      </c>
      <c r="H68" s="12">
        <v>497000</v>
      </c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>
        <v>3750000</v>
      </c>
      <c r="G70" s="11">
        <v>2500000</v>
      </c>
      <c r="H70" s="12"/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800000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>
        <v>800000</v>
      </c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190000</v>
      </c>
      <c r="G79" s="3">
        <f>SUM(G80:G83)</f>
        <v>190000</v>
      </c>
      <c r="H79" s="3">
        <f>SUM(H80:H83)</f>
        <v>190000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>
        <v>190000</v>
      </c>
      <c r="G81" s="11">
        <v>190000</v>
      </c>
      <c r="H81" s="12">
        <v>190000</v>
      </c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11114000</v>
      </c>
      <c r="G91" s="3">
        <f t="shared" ref="G91:H91" si="0">SUM(G92:G96)</f>
        <v>9091000</v>
      </c>
      <c r="H91" s="3">
        <f t="shared" si="0"/>
        <v>9499000</v>
      </c>
    </row>
    <row r="92" spans="1:8" ht="13" x14ac:dyDescent="0.25">
      <c r="A92" s="22"/>
      <c r="B92" s="22"/>
      <c r="C92" s="22"/>
      <c r="D92" s="22"/>
      <c r="E92" s="39" t="s">
        <v>120</v>
      </c>
      <c r="F92" s="7"/>
      <c r="G92" s="8"/>
      <c r="H92" s="9"/>
    </row>
    <row r="93" spans="1:8" ht="13" x14ac:dyDescent="0.25">
      <c r="A93" s="22"/>
      <c r="B93" s="22"/>
      <c r="C93" s="22"/>
      <c r="D93" s="22"/>
      <c r="E93" s="39" t="s">
        <v>93</v>
      </c>
      <c r="F93" s="10">
        <v>11114000</v>
      </c>
      <c r="G93" s="11">
        <v>9091000</v>
      </c>
      <c r="H93" s="12">
        <v>9499000</v>
      </c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362000</v>
      </c>
      <c r="G98" s="3">
        <f>SUM(G99:G106)</f>
        <v>1347000</v>
      </c>
      <c r="H98" s="3">
        <f>SUM(H99:H106)</f>
        <v>212000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>
        <v>985000</v>
      </c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>
        <v>150000</v>
      </c>
      <c r="G102" s="11">
        <v>150000</v>
      </c>
      <c r="H102" s="12"/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94000</v>
      </c>
      <c r="G105" s="11">
        <v>94000</v>
      </c>
      <c r="H105" s="12">
        <v>94000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>
        <v>118000</v>
      </c>
      <c r="G106" s="14">
        <v>118000</v>
      </c>
      <c r="H106" s="15">
        <v>118000</v>
      </c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19559000</v>
      </c>
      <c r="G126" s="18">
        <f>SUM(G45)</f>
        <v>13619000</v>
      </c>
      <c r="H126" s="18">
        <f>SUM(H45)</f>
        <v>10398000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57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97528000</v>
      </c>
      <c r="G5" s="3">
        <v>104474000</v>
      </c>
      <c r="H5" s="3">
        <v>112031000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29597000</v>
      </c>
      <c r="G7" s="4">
        <f>SUM(G8:G19)</f>
        <v>47257000</v>
      </c>
      <c r="H7" s="4">
        <f>SUM(H8:H19)</f>
        <v>44670000</v>
      </c>
    </row>
    <row r="8" spans="1:8" ht="13" x14ac:dyDescent="0.3">
      <c r="A8" s="22"/>
      <c r="B8" s="22"/>
      <c r="C8" s="22"/>
      <c r="D8" s="22"/>
      <c r="E8" s="27" t="s">
        <v>11</v>
      </c>
      <c r="F8" s="11">
        <v>24597000</v>
      </c>
      <c r="G8" s="11">
        <v>25536000</v>
      </c>
      <c r="H8" s="11">
        <v>26535000</v>
      </c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/>
      <c r="G11" s="11">
        <v>3000000</v>
      </c>
      <c r="H11" s="11">
        <v>3135000</v>
      </c>
    </row>
    <row r="12" spans="1:8" ht="13" x14ac:dyDescent="0.3">
      <c r="A12" s="22"/>
      <c r="B12" s="22"/>
      <c r="C12" s="22"/>
      <c r="D12" s="22"/>
      <c r="E12" s="27" t="s">
        <v>15</v>
      </c>
      <c r="F12" s="19">
        <v>5000000</v>
      </c>
      <c r="G12" s="19">
        <v>10000000</v>
      </c>
      <c r="H12" s="19">
        <v>15000000</v>
      </c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/>
      <c r="G16" s="11">
        <v>8721000</v>
      </c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4197000</v>
      </c>
      <c r="G20" s="3">
        <f>SUM(G21:G29)</f>
        <v>1550000</v>
      </c>
      <c r="H20" s="3">
        <f>SUM(H21:H29)</f>
        <v>1550000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1550000</v>
      </c>
      <c r="G21" s="19">
        <v>1550000</v>
      </c>
      <c r="H21" s="19">
        <v>1550000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2647000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/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131322000</v>
      </c>
      <c r="G30" s="18">
        <f>+G5+G6+G7+G20</f>
        <v>153281000</v>
      </c>
      <c r="H30" s="18">
        <f>+H5+H6+H7+H20</f>
        <v>158251000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100000</v>
      </c>
      <c r="G32" s="3">
        <f>SUM(G33:G38)</f>
        <v>100000</v>
      </c>
      <c r="H32" s="3">
        <f>SUM(H33:H38)</f>
        <v>100000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/>
      <c r="G34" s="11"/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>
        <v>100000</v>
      </c>
      <c r="G35" s="11">
        <v>100000</v>
      </c>
      <c r="H35" s="11">
        <v>100000</v>
      </c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100000</v>
      </c>
      <c r="G41" s="31">
        <f>+G32+G39</f>
        <v>100000</v>
      </c>
      <c r="H41" s="31">
        <f>+H32+H39</f>
        <v>100000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131422000</v>
      </c>
      <c r="G42" s="31">
        <f>+G30+G41</f>
        <v>153381000</v>
      </c>
      <c r="H42" s="31">
        <f>+H30+H41</f>
        <v>158351000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32080000</v>
      </c>
      <c r="G45" s="4">
        <f>SUM(G47+G53+G60+G66+G73+G79+G85+G91+G98+G108+G115+G121)</f>
        <v>46171000</v>
      </c>
      <c r="H45" s="4">
        <f>SUM(H47+H53+H60+H66+H73+H79+H85+H91+H98+H108+H115+H121)</f>
        <v>12225000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18200000</v>
      </c>
      <c r="G66" s="3">
        <f>SUM(G67:G71)</f>
        <v>35900000</v>
      </c>
      <c r="H66" s="3">
        <f>SUM(H67:H71)</f>
        <v>1500000</v>
      </c>
    </row>
    <row r="67" spans="1:8" ht="13" x14ac:dyDescent="0.25">
      <c r="A67" s="22"/>
      <c r="B67" s="22"/>
      <c r="C67" s="22"/>
      <c r="D67" s="22"/>
      <c r="E67" s="38" t="s">
        <v>84</v>
      </c>
      <c r="F67" s="7">
        <v>16200000</v>
      </c>
      <c r="G67" s="8">
        <v>12080000</v>
      </c>
      <c r="H67" s="9">
        <v>1500000</v>
      </c>
    </row>
    <row r="68" spans="1:8" ht="13" x14ac:dyDescent="0.25">
      <c r="A68" s="22"/>
      <c r="B68" s="22"/>
      <c r="C68" s="22"/>
      <c r="D68" s="22"/>
      <c r="E68" s="38" t="s">
        <v>85</v>
      </c>
      <c r="F68" s="10"/>
      <c r="G68" s="11"/>
      <c r="H68" s="12"/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>
        <v>2000000</v>
      </c>
      <c r="G70" s="11">
        <v>23820000</v>
      </c>
      <c r="H70" s="12"/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/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125000</v>
      </c>
      <c r="G79" s="3">
        <f>SUM(G80:G83)</f>
        <v>125000</v>
      </c>
      <c r="H79" s="3">
        <f>SUM(H80:H83)</f>
        <v>125000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>
        <v>125000</v>
      </c>
      <c r="G81" s="11">
        <v>125000</v>
      </c>
      <c r="H81" s="12">
        <v>125000</v>
      </c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2221000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>
        <v>2221000</v>
      </c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10675000</v>
      </c>
      <c r="G91" s="3">
        <f t="shared" ref="G91:H91" si="0">SUM(G92:G96)</f>
        <v>10108000</v>
      </c>
      <c r="H91" s="3">
        <f t="shared" si="0"/>
        <v>10562000</v>
      </c>
    </row>
    <row r="92" spans="1:8" ht="13" x14ac:dyDescent="0.25">
      <c r="A92" s="22"/>
      <c r="B92" s="22"/>
      <c r="C92" s="22"/>
      <c r="D92" s="22"/>
      <c r="E92" s="39" t="s">
        <v>120</v>
      </c>
      <c r="F92" s="7">
        <v>6866000</v>
      </c>
      <c r="G92" s="8">
        <v>6961000</v>
      </c>
      <c r="H92" s="9">
        <v>7274000</v>
      </c>
    </row>
    <row r="93" spans="1:8" ht="13" x14ac:dyDescent="0.25">
      <c r="A93" s="22"/>
      <c r="B93" s="22"/>
      <c r="C93" s="22"/>
      <c r="D93" s="22"/>
      <c r="E93" s="39" t="s">
        <v>93</v>
      </c>
      <c r="F93" s="10">
        <v>3809000</v>
      </c>
      <c r="G93" s="11">
        <v>3147000</v>
      </c>
      <c r="H93" s="12">
        <v>3288000</v>
      </c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859000</v>
      </c>
      <c r="G98" s="3">
        <f>SUM(G99:G106)</f>
        <v>38000</v>
      </c>
      <c r="H98" s="3">
        <f>SUM(H99:H106)</f>
        <v>38000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>
        <v>821000</v>
      </c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/>
      <c r="G102" s="11"/>
      <c r="H102" s="12"/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38000</v>
      </c>
      <c r="G105" s="11">
        <v>38000</v>
      </c>
      <c r="H105" s="12">
        <v>38000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32080000</v>
      </c>
      <c r="G126" s="18">
        <f>SUM(G45)</f>
        <v>46171000</v>
      </c>
      <c r="H126" s="18">
        <f>SUM(H45)</f>
        <v>12225000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58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120101000</v>
      </c>
      <c r="G5" s="3">
        <v>129283000</v>
      </c>
      <c r="H5" s="3">
        <v>139255000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29728000</v>
      </c>
      <c r="G7" s="4">
        <f>SUM(G8:G19)</f>
        <v>36913000</v>
      </c>
      <c r="H7" s="4">
        <f>SUM(H8:H19)</f>
        <v>38443000</v>
      </c>
    </row>
    <row r="8" spans="1:8" ht="13" x14ac:dyDescent="0.3">
      <c r="A8" s="22"/>
      <c r="B8" s="22"/>
      <c r="C8" s="22"/>
      <c r="D8" s="22"/>
      <c r="E8" s="27" t="s">
        <v>11</v>
      </c>
      <c r="F8" s="11">
        <v>29728000</v>
      </c>
      <c r="G8" s="11">
        <v>30913000</v>
      </c>
      <c r="H8" s="11">
        <v>32174000</v>
      </c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/>
      <c r="G11" s="11">
        <v>6000000</v>
      </c>
      <c r="H11" s="11">
        <v>6269000</v>
      </c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/>
      <c r="G16" s="11"/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3727000</v>
      </c>
      <c r="G20" s="3">
        <f>SUM(G21:G29)</f>
        <v>5700000</v>
      </c>
      <c r="H20" s="3">
        <f>SUM(H21:H29)</f>
        <v>6700000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1650000</v>
      </c>
      <c r="G21" s="19">
        <v>1700000</v>
      </c>
      <c r="H21" s="19">
        <v>1700000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2077000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>
        <v>4000000</v>
      </c>
      <c r="H26" s="11">
        <v>5000000</v>
      </c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153556000</v>
      </c>
      <c r="G30" s="18">
        <f>+G5+G6+G7+G20</f>
        <v>171896000</v>
      </c>
      <c r="H30" s="18">
        <f>+H5+H6+H7+H20</f>
        <v>184398000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6674000</v>
      </c>
      <c r="G32" s="3">
        <f>SUM(G33:G38)</f>
        <v>11223000</v>
      </c>
      <c r="H32" s="3">
        <f>SUM(H33:H38)</f>
        <v>5290000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>
        <v>6674000</v>
      </c>
      <c r="G34" s="11">
        <v>11223000</v>
      </c>
      <c r="H34" s="11">
        <v>5290000</v>
      </c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6674000</v>
      </c>
      <c r="G41" s="31">
        <f>+G32+G39</f>
        <v>11223000</v>
      </c>
      <c r="H41" s="31">
        <f>+H32+H39</f>
        <v>5290000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160230000</v>
      </c>
      <c r="G42" s="31">
        <f>+G30+G41</f>
        <v>183119000</v>
      </c>
      <c r="H42" s="31">
        <f>+H30+H41</f>
        <v>189688000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40347000</v>
      </c>
      <c r="G45" s="4">
        <f>SUM(G47+G53+G60+G66+G73+G79+G85+G91+G98+G108+G115+G121)</f>
        <v>84009000</v>
      </c>
      <c r="H45" s="4">
        <f>SUM(H47+H53+H60+H66+H73+H79+H85+H91+H98+H108+H115+H121)</f>
        <v>73160000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29240000</v>
      </c>
      <c r="G66" s="3">
        <f>SUM(G67:G71)</f>
        <v>73307000</v>
      </c>
      <c r="H66" s="3">
        <f>SUM(H67:H71)</f>
        <v>62147000</v>
      </c>
    </row>
    <row r="67" spans="1:8" ht="13" x14ac:dyDescent="0.25">
      <c r="A67" s="22"/>
      <c r="B67" s="22"/>
      <c r="C67" s="22"/>
      <c r="D67" s="22"/>
      <c r="E67" s="38" t="s">
        <v>84</v>
      </c>
      <c r="F67" s="7">
        <v>11420000</v>
      </c>
      <c r="G67" s="8">
        <v>30947000</v>
      </c>
      <c r="H67" s="9">
        <v>39947000</v>
      </c>
    </row>
    <row r="68" spans="1:8" ht="13" x14ac:dyDescent="0.25">
      <c r="A68" s="22"/>
      <c r="B68" s="22"/>
      <c r="C68" s="22"/>
      <c r="D68" s="22"/>
      <c r="E68" s="38" t="s">
        <v>85</v>
      </c>
      <c r="F68" s="10"/>
      <c r="G68" s="11"/>
      <c r="H68" s="12"/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>
        <v>17820000</v>
      </c>
      <c r="G70" s="11">
        <v>42360000</v>
      </c>
      <c r="H70" s="12">
        <v>22200000</v>
      </c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1000000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>
        <v>1000000</v>
      </c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180000</v>
      </c>
      <c r="G79" s="3">
        <f>SUM(G80:G83)</f>
        <v>180000</v>
      </c>
      <c r="H79" s="3">
        <f>SUM(H80:H83)</f>
        <v>180000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>
        <v>180000</v>
      </c>
      <c r="G81" s="11">
        <v>180000</v>
      </c>
      <c r="H81" s="12">
        <v>180000</v>
      </c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9815000</v>
      </c>
      <c r="G91" s="3">
        <f t="shared" ref="G91:H91" si="0">SUM(G92:G96)</f>
        <v>10260000</v>
      </c>
      <c r="H91" s="3">
        <f t="shared" si="0"/>
        <v>10721000</v>
      </c>
    </row>
    <row r="92" spans="1:8" ht="13" x14ac:dyDescent="0.25">
      <c r="A92" s="22"/>
      <c r="B92" s="22"/>
      <c r="C92" s="22"/>
      <c r="D92" s="22"/>
      <c r="E92" s="39" t="s">
        <v>120</v>
      </c>
      <c r="F92" s="7">
        <v>7076000</v>
      </c>
      <c r="G92" s="8">
        <v>7175000</v>
      </c>
      <c r="H92" s="9">
        <v>7497000</v>
      </c>
    </row>
    <row r="93" spans="1:8" ht="13" x14ac:dyDescent="0.25">
      <c r="A93" s="22"/>
      <c r="B93" s="22"/>
      <c r="C93" s="22"/>
      <c r="D93" s="22"/>
      <c r="E93" s="39" t="s">
        <v>93</v>
      </c>
      <c r="F93" s="10">
        <v>2739000</v>
      </c>
      <c r="G93" s="11">
        <v>3085000</v>
      </c>
      <c r="H93" s="12">
        <v>3224000</v>
      </c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112000</v>
      </c>
      <c r="G98" s="3">
        <f>SUM(G99:G106)</f>
        <v>262000</v>
      </c>
      <c r="H98" s="3">
        <f>SUM(H99:H106)</f>
        <v>112000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/>
      <c r="G102" s="11">
        <v>150000</v>
      </c>
      <c r="H102" s="12"/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112000</v>
      </c>
      <c r="G105" s="11">
        <v>112000</v>
      </c>
      <c r="H105" s="12">
        <v>112000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40347000</v>
      </c>
      <c r="G126" s="18">
        <f>SUM(G45)</f>
        <v>84009000</v>
      </c>
      <c r="H126" s="18">
        <f>SUM(H45)</f>
        <v>73160000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59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141896000</v>
      </c>
      <c r="G5" s="3">
        <v>155547000</v>
      </c>
      <c r="H5" s="3">
        <v>170708000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73398000</v>
      </c>
      <c r="G7" s="4">
        <f>SUM(G8:G19)</f>
        <v>32568000</v>
      </c>
      <c r="H7" s="4">
        <f>SUM(H8:H19)</f>
        <v>33883000</v>
      </c>
    </row>
    <row r="8" spans="1:8" ht="13" x14ac:dyDescent="0.3">
      <c r="A8" s="22"/>
      <c r="B8" s="22"/>
      <c r="C8" s="22"/>
      <c r="D8" s="22"/>
      <c r="E8" s="27" t="s">
        <v>11</v>
      </c>
      <c r="F8" s="11">
        <v>24628000</v>
      </c>
      <c r="G8" s="11">
        <v>25568000</v>
      </c>
      <c r="H8" s="11">
        <v>26569000</v>
      </c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>
        <v>21331000</v>
      </c>
      <c r="G11" s="11">
        <v>7000000</v>
      </c>
      <c r="H11" s="11">
        <v>7314000</v>
      </c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>
        <v>27439000</v>
      </c>
      <c r="G16" s="11"/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9143000</v>
      </c>
      <c r="G20" s="3">
        <f>SUM(G21:G29)</f>
        <v>5750000</v>
      </c>
      <c r="H20" s="3">
        <f>SUM(H21:H29)</f>
        <v>7550000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1550000</v>
      </c>
      <c r="G21" s="19">
        <v>1550000</v>
      </c>
      <c r="H21" s="19">
        <v>1550000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2593000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>
        <v>5000000</v>
      </c>
      <c r="G26" s="11">
        <v>4200000</v>
      </c>
      <c r="H26" s="11">
        <v>6000000</v>
      </c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224437000</v>
      </c>
      <c r="G30" s="18">
        <f>+G5+G6+G7+G20</f>
        <v>193865000</v>
      </c>
      <c r="H30" s="18">
        <f>+H5+H6+H7+H20</f>
        <v>212141000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/>
      <c r="G34" s="11"/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0</v>
      </c>
      <c r="G41" s="31">
        <f>+G32+G39</f>
        <v>0</v>
      </c>
      <c r="H41" s="31">
        <f>+H32+H39</f>
        <v>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224437000</v>
      </c>
      <c r="G42" s="31">
        <f>+G30+G41</f>
        <v>193865000</v>
      </c>
      <c r="H42" s="31">
        <f>+H30+H41</f>
        <v>212141000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125741000</v>
      </c>
      <c r="G45" s="4">
        <f>SUM(G47+G53+G60+G66+G73+G79+G85+G91+G98+G108+G115+G121)</f>
        <v>79922000</v>
      </c>
      <c r="H45" s="4">
        <f>SUM(H47+H53+H60+H66+H73+H79+H85+H91+H98+H108+H115+H121)</f>
        <v>45616000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5378000</v>
      </c>
      <c r="G53" s="3">
        <f>SUM(G54:G58)</f>
        <v>5481000</v>
      </c>
      <c r="H53" s="3">
        <f>SUM(H54:H58)</f>
        <v>5739000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>
        <v>2420000</v>
      </c>
      <c r="G55" s="11">
        <v>2516000</v>
      </c>
      <c r="H55" s="12">
        <v>2616000</v>
      </c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>
        <v>2958000</v>
      </c>
      <c r="G58" s="14">
        <v>2965000</v>
      </c>
      <c r="H58" s="15">
        <v>3123000</v>
      </c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111740000</v>
      </c>
      <c r="G66" s="3">
        <f>SUM(G67:G71)</f>
        <v>67420000</v>
      </c>
      <c r="H66" s="3">
        <f>SUM(H67:H71)</f>
        <v>32400000</v>
      </c>
    </row>
    <row r="67" spans="1:8" ht="13" x14ac:dyDescent="0.25">
      <c r="A67" s="22"/>
      <c r="B67" s="22"/>
      <c r="C67" s="22"/>
      <c r="D67" s="22"/>
      <c r="E67" s="38" t="s">
        <v>84</v>
      </c>
      <c r="F67" s="7">
        <v>81020000</v>
      </c>
      <c r="G67" s="8">
        <v>51000000</v>
      </c>
      <c r="H67" s="9">
        <v>27000000</v>
      </c>
    </row>
    <row r="68" spans="1:8" ht="13" x14ac:dyDescent="0.25">
      <c r="A68" s="22"/>
      <c r="B68" s="22"/>
      <c r="C68" s="22"/>
      <c r="D68" s="22"/>
      <c r="E68" s="38" t="s">
        <v>85</v>
      </c>
      <c r="F68" s="10"/>
      <c r="G68" s="11"/>
      <c r="H68" s="12"/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>
        <v>30720000</v>
      </c>
      <c r="G70" s="11">
        <v>16420000</v>
      </c>
      <c r="H70" s="12">
        <v>5400000</v>
      </c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/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140000</v>
      </c>
      <c r="G79" s="3">
        <f>SUM(G80:G83)</f>
        <v>140000</v>
      </c>
      <c r="H79" s="3">
        <f>SUM(H80:H83)</f>
        <v>140000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>
        <v>140000</v>
      </c>
      <c r="G81" s="11">
        <v>140000</v>
      </c>
      <c r="H81" s="12">
        <v>140000</v>
      </c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8258000</v>
      </c>
      <c r="G91" s="3">
        <f t="shared" ref="G91:H91" si="0">SUM(G92:G96)</f>
        <v>6806000</v>
      </c>
      <c r="H91" s="3">
        <f t="shared" si="0"/>
        <v>7112000</v>
      </c>
    </row>
    <row r="92" spans="1:8" ht="13" x14ac:dyDescent="0.25">
      <c r="A92" s="22"/>
      <c r="B92" s="22"/>
      <c r="C92" s="22"/>
      <c r="D92" s="22"/>
      <c r="E92" s="39" t="s">
        <v>120</v>
      </c>
      <c r="F92" s="7"/>
      <c r="G92" s="8"/>
      <c r="H92" s="9"/>
    </row>
    <row r="93" spans="1:8" ht="13" x14ac:dyDescent="0.25">
      <c r="A93" s="22"/>
      <c r="B93" s="22"/>
      <c r="C93" s="22"/>
      <c r="D93" s="22"/>
      <c r="E93" s="39" t="s">
        <v>93</v>
      </c>
      <c r="F93" s="10">
        <v>8258000</v>
      </c>
      <c r="G93" s="11">
        <v>6806000</v>
      </c>
      <c r="H93" s="12">
        <v>7112000</v>
      </c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225000</v>
      </c>
      <c r="G98" s="3">
        <f>SUM(G99:G106)</f>
        <v>75000</v>
      </c>
      <c r="H98" s="3">
        <f>SUM(H99:H106)</f>
        <v>225000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>
        <v>150000</v>
      </c>
      <c r="G102" s="11"/>
      <c r="H102" s="12">
        <v>150000</v>
      </c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75000</v>
      </c>
      <c r="G105" s="11">
        <v>75000</v>
      </c>
      <c r="H105" s="12">
        <v>75000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125741000</v>
      </c>
      <c r="G126" s="18">
        <f>SUM(G45)</f>
        <v>79922000</v>
      </c>
      <c r="H126" s="18">
        <f>SUM(H45)</f>
        <v>45616000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tabSelected="1" zoomScale="60" zoomScaleNormal="60" workbookViewId="0">
      <selection activeCell="F31" sqref="F3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42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3656394000</v>
      </c>
      <c r="G5" s="3">
        <v>3983337000</v>
      </c>
      <c r="H5" s="3">
        <v>4341849000</v>
      </c>
    </row>
    <row r="6" spans="1:8" ht="13" x14ac:dyDescent="0.3">
      <c r="A6" s="22"/>
      <c r="B6" s="22"/>
      <c r="C6" s="22"/>
      <c r="D6" s="22"/>
      <c r="E6" s="26" t="s">
        <v>9</v>
      </c>
      <c r="F6" s="3">
        <v>2666726000</v>
      </c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3004516000</v>
      </c>
      <c r="G7" s="4">
        <f>SUM(G8:G19)</f>
        <v>3390764000</v>
      </c>
      <c r="H7" s="4">
        <f>SUM(H8:H19)</f>
        <v>4143728000</v>
      </c>
    </row>
    <row r="8" spans="1:8" ht="13" x14ac:dyDescent="0.3">
      <c r="A8" s="22"/>
      <c r="B8" s="22"/>
      <c r="C8" s="22"/>
      <c r="D8" s="22"/>
      <c r="E8" s="27" t="s">
        <v>11</v>
      </c>
      <c r="F8" s="11"/>
      <c r="G8" s="11"/>
      <c r="H8" s="11"/>
    </row>
    <row r="9" spans="1:8" ht="13" x14ac:dyDescent="0.3">
      <c r="A9" s="22"/>
      <c r="B9" s="22"/>
      <c r="C9" s="22"/>
      <c r="D9" s="22"/>
      <c r="E9" s="27" t="s">
        <v>12</v>
      </c>
      <c r="F9" s="11">
        <v>965544000</v>
      </c>
      <c r="G9" s="11">
        <v>1008100000</v>
      </c>
      <c r="H9" s="11">
        <v>1053373000</v>
      </c>
    </row>
    <row r="10" spans="1:8" ht="13" x14ac:dyDescent="0.3">
      <c r="A10" s="22"/>
      <c r="B10" s="22"/>
      <c r="C10" s="22"/>
      <c r="D10" s="22"/>
      <c r="E10" s="27" t="s">
        <v>13</v>
      </c>
      <c r="F10" s="19">
        <v>1314261000</v>
      </c>
      <c r="G10" s="19">
        <v>1623755000</v>
      </c>
      <c r="H10" s="19">
        <v>2461403000</v>
      </c>
    </row>
    <row r="11" spans="1:8" ht="13" x14ac:dyDescent="0.3">
      <c r="A11" s="22"/>
      <c r="B11" s="22"/>
      <c r="C11" s="22"/>
      <c r="D11" s="22"/>
      <c r="E11" s="27" t="s">
        <v>14</v>
      </c>
      <c r="F11" s="11"/>
      <c r="G11" s="11"/>
      <c r="H11" s="11"/>
    </row>
    <row r="12" spans="1:8" ht="13" x14ac:dyDescent="0.3">
      <c r="A12" s="22"/>
      <c r="B12" s="22"/>
      <c r="C12" s="22"/>
      <c r="D12" s="22"/>
      <c r="E12" s="27" t="s">
        <v>15</v>
      </c>
      <c r="F12" s="19">
        <v>175699000</v>
      </c>
      <c r="G12" s="19">
        <v>185699000</v>
      </c>
      <c r="H12" s="19">
        <v>30000000</v>
      </c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/>
      <c r="G16" s="11"/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>
        <v>549012000</v>
      </c>
      <c r="G19" s="11">
        <v>573210000</v>
      </c>
      <c r="H19" s="11">
        <v>598952000</v>
      </c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129822000</v>
      </c>
      <c r="G20" s="3">
        <f>SUM(G21:G29)</f>
        <v>89877000</v>
      </c>
      <c r="H20" s="3">
        <f>SUM(H21:H29)</f>
        <v>95450000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1000000</v>
      </c>
      <c r="G21" s="19">
        <v>1000000</v>
      </c>
      <c r="H21" s="19">
        <v>1000000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42406000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>
        <v>11446000</v>
      </c>
      <c r="G24" s="11">
        <v>11000000</v>
      </c>
      <c r="H24" s="11">
        <v>12500000</v>
      </c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>
        <v>9000000</v>
      </c>
      <c r="G26" s="11">
        <v>9000000</v>
      </c>
      <c r="H26" s="11">
        <v>9000000</v>
      </c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>
        <v>65970000</v>
      </c>
      <c r="G28" s="19">
        <v>68877000</v>
      </c>
      <c r="H28" s="19">
        <v>72950000</v>
      </c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9457458000</v>
      </c>
      <c r="G30" s="18">
        <f>+G5+G6+G7+G20</f>
        <v>7463978000</v>
      </c>
      <c r="H30" s="18">
        <f>+H5+H6+H7+H20</f>
        <v>8581027000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138461000</v>
      </c>
      <c r="G32" s="3">
        <f>SUM(G33:G38)</f>
        <v>155119000</v>
      </c>
      <c r="H32" s="3">
        <f>SUM(H33:H38)</f>
        <v>189304000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>
        <v>133461000</v>
      </c>
      <c r="G34" s="11">
        <v>150119000</v>
      </c>
      <c r="H34" s="11">
        <v>188304000</v>
      </c>
    </row>
    <row r="35" spans="1:8" ht="13" x14ac:dyDescent="0.3">
      <c r="A35" s="22"/>
      <c r="B35" s="22"/>
      <c r="C35" s="22"/>
      <c r="D35" s="22"/>
      <c r="E35" s="27" t="s">
        <v>37</v>
      </c>
      <c r="F35" s="11">
        <v>5000000</v>
      </c>
      <c r="G35" s="11">
        <v>5000000</v>
      </c>
      <c r="H35" s="11">
        <v>1000000</v>
      </c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138461000</v>
      </c>
      <c r="G41" s="31">
        <f>+G32+G39</f>
        <v>155119000</v>
      </c>
      <c r="H41" s="31">
        <f>+H32+H39</f>
        <v>189304000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9595919000</v>
      </c>
      <c r="G42" s="31">
        <f>+G30+G41</f>
        <v>7619097000</v>
      </c>
      <c r="H42" s="31">
        <f>+H30+H41</f>
        <v>8770331000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1504773000</v>
      </c>
      <c r="G45" s="4">
        <f>SUM(G47+G53+G60+G66+G73+G79+G85+G91+G98+G108+G115+G121)</f>
        <v>1453722000</v>
      </c>
      <c r="H45" s="4">
        <f>SUM(H47+H53+H60+H66+H73+H79+H85+H91+H98+H108+H115+H121)</f>
        <v>1493112000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403852000</v>
      </c>
      <c r="G53" s="3">
        <f>SUM(G54:G58)</f>
        <v>354006000</v>
      </c>
      <c r="H53" s="3">
        <f>SUM(H54:H58)</f>
        <v>354165000</v>
      </c>
    </row>
    <row r="54" spans="1:8" ht="13" x14ac:dyDescent="0.25">
      <c r="A54" s="22"/>
      <c r="B54" s="22"/>
      <c r="C54" s="22"/>
      <c r="D54" s="22"/>
      <c r="E54" s="39" t="s">
        <v>78</v>
      </c>
      <c r="F54" s="7">
        <v>2852000</v>
      </c>
      <c r="G54" s="8">
        <v>2966000</v>
      </c>
      <c r="H54" s="9">
        <v>3084000</v>
      </c>
    </row>
    <row r="55" spans="1:8" ht="13" x14ac:dyDescent="0.25">
      <c r="A55" s="22"/>
      <c r="B55" s="22"/>
      <c r="C55" s="22"/>
      <c r="D55" s="22"/>
      <c r="E55" s="38" t="s">
        <v>104</v>
      </c>
      <c r="F55" s="10">
        <v>1000000</v>
      </c>
      <c r="G55" s="11">
        <v>1040000</v>
      </c>
      <c r="H55" s="12">
        <v>1081000</v>
      </c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>
        <v>400000000</v>
      </c>
      <c r="G57" s="11">
        <v>350000000</v>
      </c>
      <c r="H57" s="12">
        <v>350000000</v>
      </c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685086000</v>
      </c>
      <c r="G60" s="3">
        <f>SUM(G61:G64)</f>
        <v>681289000</v>
      </c>
      <c r="H60" s="3">
        <f>SUM(H61:H64)</f>
        <v>695356000</v>
      </c>
    </row>
    <row r="61" spans="1:8" ht="13" x14ac:dyDescent="0.25">
      <c r="A61" s="22"/>
      <c r="B61" s="22"/>
      <c r="C61" s="22"/>
      <c r="D61" s="22"/>
      <c r="E61" s="38" t="s">
        <v>80</v>
      </c>
      <c r="F61" s="7">
        <v>361420000</v>
      </c>
      <c r="G61" s="8">
        <v>361420000</v>
      </c>
      <c r="H61" s="9">
        <v>361420000</v>
      </c>
    </row>
    <row r="62" spans="1:8" ht="13" x14ac:dyDescent="0.25">
      <c r="A62" s="22"/>
      <c r="B62" s="22"/>
      <c r="C62" s="22"/>
      <c r="D62" s="22"/>
      <c r="E62" s="38" t="s">
        <v>81</v>
      </c>
      <c r="F62" s="10">
        <v>6832000</v>
      </c>
      <c r="G62" s="11">
        <v>6832000</v>
      </c>
      <c r="H62" s="12">
        <v>6832000</v>
      </c>
    </row>
    <row r="63" spans="1:8" ht="13" x14ac:dyDescent="0.25">
      <c r="A63" s="22"/>
      <c r="B63" s="22"/>
      <c r="C63" s="22"/>
      <c r="D63" s="22"/>
      <c r="E63" s="38" t="s">
        <v>82</v>
      </c>
      <c r="F63" s="10">
        <v>316834000</v>
      </c>
      <c r="G63" s="11">
        <v>313037000</v>
      </c>
      <c r="H63" s="12">
        <v>327104000</v>
      </c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341259000</v>
      </c>
      <c r="G66" s="3">
        <f>SUM(G67:G71)</f>
        <v>342530000</v>
      </c>
      <c r="H66" s="3">
        <f>SUM(H67:H71)</f>
        <v>364980000</v>
      </c>
    </row>
    <row r="67" spans="1:8" ht="13" x14ac:dyDescent="0.25">
      <c r="A67" s="22"/>
      <c r="B67" s="22"/>
      <c r="C67" s="22"/>
      <c r="D67" s="22"/>
      <c r="E67" s="38" t="s">
        <v>84</v>
      </c>
      <c r="F67" s="7">
        <v>318630000</v>
      </c>
      <c r="G67" s="8">
        <v>333530000</v>
      </c>
      <c r="H67" s="9">
        <v>358480000</v>
      </c>
    </row>
    <row r="68" spans="1:8" ht="13" x14ac:dyDescent="0.25">
      <c r="A68" s="22"/>
      <c r="B68" s="22"/>
      <c r="C68" s="22"/>
      <c r="D68" s="22"/>
      <c r="E68" s="38" t="s">
        <v>85</v>
      </c>
      <c r="F68" s="10">
        <v>10000000</v>
      </c>
      <c r="G68" s="11">
        <v>7500000</v>
      </c>
      <c r="H68" s="12">
        <v>5000000</v>
      </c>
    </row>
    <row r="69" spans="1:8" ht="13" x14ac:dyDescent="0.25">
      <c r="A69" s="22"/>
      <c r="B69" s="22"/>
      <c r="C69" s="22"/>
      <c r="D69" s="22"/>
      <c r="E69" s="38" t="s">
        <v>107</v>
      </c>
      <c r="F69" s="10">
        <v>1500000</v>
      </c>
      <c r="G69" s="11">
        <v>1500000</v>
      </c>
      <c r="H69" s="12">
        <v>1500000</v>
      </c>
    </row>
    <row r="70" spans="1:8" ht="13" x14ac:dyDescent="0.25">
      <c r="A70" s="22"/>
      <c r="B70" s="22"/>
      <c r="C70" s="22"/>
      <c r="D70" s="22"/>
      <c r="E70" s="38" t="s">
        <v>108</v>
      </c>
      <c r="F70" s="10"/>
      <c r="G70" s="11"/>
      <c r="H70" s="12"/>
    </row>
    <row r="71" spans="1:8" ht="13" x14ac:dyDescent="0.25">
      <c r="A71" s="22"/>
      <c r="B71" s="22"/>
      <c r="C71" s="22"/>
      <c r="D71" s="22"/>
      <c r="E71" s="38" t="s">
        <v>109</v>
      </c>
      <c r="F71" s="13">
        <v>11129000</v>
      </c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/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10000000</v>
      </c>
      <c r="G79" s="3">
        <f>SUM(G80:G83)</f>
        <v>10000000</v>
      </c>
      <c r="H79" s="3">
        <f>SUM(H80:H83)</f>
        <v>10449000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/>
      <c r="G81" s="11"/>
      <c r="H81" s="12"/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>
        <v>10000000</v>
      </c>
      <c r="G83" s="14">
        <v>10000000</v>
      </c>
      <c r="H83" s="15">
        <v>10449000</v>
      </c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63542000</v>
      </c>
      <c r="G91" s="3">
        <f t="shared" ref="G91:H91" si="0">SUM(G92:G96)</f>
        <v>64863000</v>
      </c>
      <c r="H91" s="3">
        <f t="shared" si="0"/>
        <v>67128000</v>
      </c>
    </row>
    <row r="92" spans="1:8" ht="13" x14ac:dyDescent="0.25">
      <c r="A92" s="22"/>
      <c r="B92" s="22"/>
      <c r="C92" s="22"/>
      <c r="D92" s="22"/>
      <c r="E92" s="39" t="s">
        <v>120</v>
      </c>
      <c r="F92" s="7"/>
      <c r="G92" s="8"/>
      <c r="H92" s="9"/>
    </row>
    <row r="93" spans="1:8" ht="13" x14ac:dyDescent="0.25">
      <c r="A93" s="22"/>
      <c r="B93" s="22"/>
      <c r="C93" s="22"/>
      <c r="D93" s="22"/>
      <c r="E93" s="39" t="s">
        <v>93</v>
      </c>
      <c r="F93" s="10">
        <v>52712000</v>
      </c>
      <c r="G93" s="11">
        <v>53769000</v>
      </c>
      <c r="H93" s="12">
        <v>55782000</v>
      </c>
    </row>
    <row r="94" spans="1:8" ht="13" x14ac:dyDescent="0.25">
      <c r="A94" s="22"/>
      <c r="B94" s="22"/>
      <c r="C94" s="22"/>
      <c r="D94" s="22"/>
      <c r="E94" s="38" t="s">
        <v>94</v>
      </c>
      <c r="F94" s="10">
        <v>5492000</v>
      </c>
      <c r="G94" s="11">
        <v>5573000</v>
      </c>
      <c r="H94" s="12">
        <v>5577000</v>
      </c>
    </row>
    <row r="95" spans="1:8" ht="13" x14ac:dyDescent="0.25">
      <c r="A95" s="22"/>
      <c r="B95" s="22"/>
      <c r="C95" s="22"/>
      <c r="D95" s="22"/>
      <c r="E95" s="38" t="s">
        <v>114</v>
      </c>
      <c r="F95" s="10">
        <v>5338000</v>
      </c>
      <c r="G95" s="11">
        <v>5521000</v>
      </c>
      <c r="H95" s="12">
        <v>5769000</v>
      </c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1034000</v>
      </c>
      <c r="G98" s="3">
        <f>SUM(G99:G106)</f>
        <v>1034000</v>
      </c>
      <c r="H98" s="3">
        <f>SUM(H99:H106)</f>
        <v>1034000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/>
      <c r="G102" s="11"/>
      <c r="H102" s="12"/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1034000</v>
      </c>
      <c r="G105" s="11">
        <v>1034000</v>
      </c>
      <c r="H105" s="12">
        <v>1034000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1504773000</v>
      </c>
      <c r="G126" s="18">
        <f>SUM(G45)</f>
        <v>1453722000</v>
      </c>
      <c r="H126" s="18">
        <f>SUM(H45)</f>
        <v>1493112000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60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37037000</v>
      </c>
      <c r="G5" s="3">
        <v>39750000</v>
      </c>
      <c r="H5" s="3">
        <v>42717000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33277000</v>
      </c>
      <c r="G7" s="4">
        <f>SUM(G8:G19)</f>
        <v>29262000</v>
      </c>
      <c r="H7" s="4">
        <f>SUM(H8:H19)</f>
        <v>16795000</v>
      </c>
    </row>
    <row r="8" spans="1:8" ht="13" x14ac:dyDescent="0.3">
      <c r="A8" s="22"/>
      <c r="B8" s="22"/>
      <c r="C8" s="22"/>
      <c r="D8" s="22"/>
      <c r="E8" s="27" t="s">
        <v>11</v>
      </c>
      <c r="F8" s="11">
        <v>11929000</v>
      </c>
      <c r="G8" s="11">
        <v>12262000</v>
      </c>
      <c r="H8" s="11">
        <v>12615000</v>
      </c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>
        <v>4348000</v>
      </c>
      <c r="G11" s="11">
        <v>4000000</v>
      </c>
      <c r="H11" s="11">
        <v>4180000</v>
      </c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>
        <v>17000000</v>
      </c>
      <c r="G16" s="11">
        <v>13000000</v>
      </c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3323000</v>
      </c>
      <c r="G20" s="3">
        <f>SUM(G21:G29)</f>
        <v>1550000</v>
      </c>
      <c r="H20" s="3">
        <f>SUM(H21:H29)</f>
        <v>1550000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1550000</v>
      </c>
      <c r="G21" s="19">
        <v>1550000</v>
      </c>
      <c r="H21" s="19">
        <v>1550000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1773000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/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73637000</v>
      </c>
      <c r="G30" s="18">
        <f>+G5+G6+G7+G20</f>
        <v>70562000</v>
      </c>
      <c r="H30" s="18">
        <f>+H5+H6+H7+H20</f>
        <v>61062000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/>
      <c r="G34" s="11"/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0</v>
      </c>
      <c r="G41" s="31">
        <f>+G32+G39</f>
        <v>0</v>
      </c>
      <c r="H41" s="31">
        <f>+H32+H39</f>
        <v>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73637000</v>
      </c>
      <c r="G42" s="31">
        <f>+G30+G41</f>
        <v>70562000</v>
      </c>
      <c r="H42" s="31">
        <f>+H30+H41</f>
        <v>61062000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10904000</v>
      </c>
      <c r="G45" s="4">
        <f>SUM(G47+G53+G60+G66+G73+G79+G85+G91+G98+G108+G115+G121)</f>
        <v>8339000</v>
      </c>
      <c r="H45" s="4">
        <f>SUM(H47+H53+H60+H66+H73+H79+H85+H91+H98+H108+H115+H121)</f>
        <v>50095000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706000</v>
      </c>
      <c r="G66" s="3">
        <f>SUM(G67:G71)</f>
        <v>1245000</v>
      </c>
      <c r="H66" s="3">
        <f>SUM(H67:H71)</f>
        <v>42689000</v>
      </c>
    </row>
    <row r="67" spans="1:8" ht="13" x14ac:dyDescent="0.25">
      <c r="A67" s="22"/>
      <c r="B67" s="22"/>
      <c r="C67" s="22"/>
      <c r="D67" s="22"/>
      <c r="E67" s="38" t="s">
        <v>84</v>
      </c>
      <c r="F67" s="7">
        <v>450000</v>
      </c>
      <c r="G67" s="8">
        <v>1000000</v>
      </c>
      <c r="H67" s="9">
        <v>42440000</v>
      </c>
    </row>
    <row r="68" spans="1:8" ht="13" x14ac:dyDescent="0.25">
      <c r="A68" s="22"/>
      <c r="B68" s="22"/>
      <c r="C68" s="22"/>
      <c r="D68" s="22"/>
      <c r="E68" s="38" t="s">
        <v>85</v>
      </c>
      <c r="F68" s="10">
        <v>256000</v>
      </c>
      <c r="G68" s="11">
        <v>245000</v>
      </c>
      <c r="H68" s="12">
        <v>249000</v>
      </c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/>
      <c r="G70" s="11"/>
      <c r="H70" s="12"/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700000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>
        <v>700000</v>
      </c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95000</v>
      </c>
      <c r="G79" s="3">
        <f>SUM(G80:G83)</f>
        <v>95000</v>
      </c>
      <c r="H79" s="3">
        <f>SUM(H80:H83)</f>
        <v>95000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>
        <v>95000</v>
      </c>
      <c r="G81" s="11">
        <v>95000</v>
      </c>
      <c r="H81" s="12">
        <v>95000</v>
      </c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2500000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>
        <v>2500000</v>
      </c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6847000</v>
      </c>
      <c r="G91" s="3">
        <f t="shared" ref="G91:H91" si="0">SUM(G92:G96)</f>
        <v>6943000</v>
      </c>
      <c r="H91" s="3">
        <f t="shared" si="0"/>
        <v>7255000</v>
      </c>
    </row>
    <row r="92" spans="1:8" ht="13" x14ac:dyDescent="0.25">
      <c r="A92" s="22"/>
      <c r="B92" s="22"/>
      <c r="C92" s="22"/>
      <c r="D92" s="22"/>
      <c r="E92" s="39" t="s">
        <v>120</v>
      </c>
      <c r="F92" s="7">
        <v>6847000</v>
      </c>
      <c r="G92" s="8">
        <v>6943000</v>
      </c>
      <c r="H92" s="9">
        <v>7255000</v>
      </c>
    </row>
    <row r="93" spans="1:8" ht="13" x14ac:dyDescent="0.25">
      <c r="A93" s="22"/>
      <c r="B93" s="22"/>
      <c r="C93" s="22"/>
      <c r="D93" s="22"/>
      <c r="E93" s="39" t="s">
        <v>93</v>
      </c>
      <c r="F93" s="10"/>
      <c r="G93" s="11"/>
      <c r="H93" s="12"/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56000</v>
      </c>
      <c r="G98" s="3">
        <f>SUM(G99:G106)</f>
        <v>56000</v>
      </c>
      <c r="H98" s="3">
        <f>SUM(H99:H106)</f>
        <v>56000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/>
      <c r="G102" s="11"/>
      <c r="H102" s="12"/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56000</v>
      </c>
      <c r="G105" s="11">
        <v>56000</v>
      </c>
      <c r="H105" s="12">
        <v>56000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10904000</v>
      </c>
      <c r="G126" s="18">
        <f>SUM(G45)</f>
        <v>8339000</v>
      </c>
      <c r="H126" s="18">
        <f>SUM(H45)</f>
        <v>50095000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61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39675000</v>
      </c>
      <c r="G5" s="3">
        <v>42788000</v>
      </c>
      <c r="H5" s="3">
        <v>46206000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19442000</v>
      </c>
      <c r="G7" s="4">
        <f>SUM(G8:G19)</f>
        <v>17389000</v>
      </c>
      <c r="H7" s="4">
        <f>SUM(H8:H19)</f>
        <v>17977000</v>
      </c>
    </row>
    <row r="8" spans="1:8" ht="13" x14ac:dyDescent="0.3">
      <c r="A8" s="22"/>
      <c r="B8" s="22"/>
      <c r="C8" s="22"/>
      <c r="D8" s="22"/>
      <c r="E8" s="27" t="s">
        <v>11</v>
      </c>
      <c r="F8" s="11">
        <v>13005000</v>
      </c>
      <c r="G8" s="11">
        <v>13389000</v>
      </c>
      <c r="H8" s="11">
        <v>13797000</v>
      </c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/>
      <c r="G11" s="11">
        <v>4000000</v>
      </c>
      <c r="H11" s="11">
        <v>4180000</v>
      </c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>
        <v>6437000</v>
      </c>
      <c r="G16" s="11"/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3217000</v>
      </c>
      <c r="G20" s="3">
        <f>SUM(G21:G29)</f>
        <v>1770000</v>
      </c>
      <c r="H20" s="3">
        <f>SUM(H21:H29)</f>
        <v>1770000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1720000</v>
      </c>
      <c r="G21" s="19">
        <v>1770000</v>
      </c>
      <c r="H21" s="19">
        <v>1770000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1497000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/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62334000</v>
      </c>
      <c r="G30" s="18">
        <f>+G5+G6+G7+G20</f>
        <v>61947000</v>
      </c>
      <c r="H30" s="18">
        <f>+H5+H6+H7+H20</f>
        <v>65953000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/>
      <c r="G34" s="11"/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0</v>
      </c>
      <c r="G41" s="31">
        <f>+G32+G39</f>
        <v>0</v>
      </c>
      <c r="H41" s="31">
        <f>+H32+H39</f>
        <v>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62334000</v>
      </c>
      <c r="G42" s="31">
        <f>+G30+G41</f>
        <v>61947000</v>
      </c>
      <c r="H42" s="31">
        <f>+H30+H41</f>
        <v>65953000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41800000</v>
      </c>
      <c r="G45" s="4">
        <f>SUM(G47+G53+G60+G66+G73+G79+G85+G91+G98+G108+G115+G121)</f>
        <v>14317000</v>
      </c>
      <c r="H45" s="4">
        <f>SUM(H47+H53+H60+H66+H73+H79+H85+H91+H98+H108+H115+H121)</f>
        <v>21682000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34860000</v>
      </c>
      <c r="G66" s="3">
        <f>SUM(G67:G71)</f>
        <v>7920000</v>
      </c>
      <c r="H66" s="3">
        <f>SUM(H67:H71)</f>
        <v>15000000</v>
      </c>
    </row>
    <row r="67" spans="1:8" ht="13" x14ac:dyDescent="0.25">
      <c r="A67" s="22"/>
      <c r="B67" s="22"/>
      <c r="C67" s="22"/>
      <c r="D67" s="22"/>
      <c r="E67" s="38" t="s">
        <v>84</v>
      </c>
      <c r="F67" s="7">
        <v>32860000</v>
      </c>
      <c r="G67" s="8">
        <v>2920000</v>
      </c>
      <c r="H67" s="9">
        <v>15000000</v>
      </c>
    </row>
    <row r="68" spans="1:8" ht="13" x14ac:dyDescent="0.25">
      <c r="A68" s="22"/>
      <c r="B68" s="22"/>
      <c r="C68" s="22"/>
      <c r="D68" s="22"/>
      <c r="E68" s="38" t="s">
        <v>85</v>
      </c>
      <c r="F68" s="10"/>
      <c r="G68" s="11"/>
      <c r="H68" s="12"/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>
        <v>2000000</v>
      </c>
      <c r="G70" s="11">
        <v>5000000</v>
      </c>
      <c r="H70" s="12"/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/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50000</v>
      </c>
      <c r="G79" s="3">
        <f>SUM(G80:G83)</f>
        <v>50000</v>
      </c>
      <c r="H79" s="3">
        <f>SUM(H80:H83)</f>
        <v>50000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>
        <v>50000</v>
      </c>
      <c r="G81" s="11">
        <v>50000</v>
      </c>
      <c r="H81" s="12">
        <v>50000</v>
      </c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6890000</v>
      </c>
      <c r="G91" s="3">
        <f t="shared" ref="G91:H91" si="0">SUM(G92:G96)</f>
        <v>6347000</v>
      </c>
      <c r="H91" s="3">
        <f t="shared" si="0"/>
        <v>6632000</v>
      </c>
    </row>
    <row r="92" spans="1:8" ht="13" x14ac:dyDescent="0.25">
      <c r="A92" s="22"/>
      <c r="B92" s="22"/>
      <c r="C92" s="22"/>
      <c r="D92" s="22"/>
      <c r="E92" s="39" t="s">
        <v>120</v>
      </c>
      <c r="F92" s="7">
        <v>6260000</v>
      </c>
      <c r="G92" s="8">
        <v>6347000</v>
      </c>
      <c r="H92" s="9">
        <v>6632000</v>
      </c>
    </row>
    <row r="93" spans="1:8" ht="13" x14ac:dyDescent="0.25">
      <c r="A93" s="22"/>
      <c r="B93" s="22"/>
      <c r="C93" s="22"/>
      <c r="D93" s="22"/>
      <c r="E93" s="39" t="s">
        <v>93</v>
      </c>
      <c r="F93" s="10">
        <v>630000</v>
      </c>
      <c r="G93" s="11"/>
      <c r="H93" s="12"/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0</v>
      </c>
      <c r="G98" s="3">
        <f>SUM(G99:G106)</f>
        <v>0</v>
      </c>
      <c r="H98" s="3">
        <f>SUM(H99:H106)</f>
        <v>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/>
      <c r="G102" s="11"/>
      <c r="H102" s="12"/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/>
      <c r="G105" s="11"/>
      <c r="H105" s="12"/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41800000</v>
      </c>
      <c r="G126" s="18">
        <f>SUM(G45)</f>
        <v>14317000</v>
      </c>
      <c r="H126" s="18">
        <f>SUM(H45)</f>
        <v>21682000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62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33259000</v>
      </c>
      <c r="G5" s="3">
        <v>35040000</v>
      </c>
      <c r="H5" s="3">
        <v>36934000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11083000</v>
      </c>
      <c r="G7" s="4">
        <f>SUM(G8:G19)</f>
        <v>25374000</v>
      </c>
      <c r="H7" s="4">
        <f>SUM(H8:H19)</f>
        <v>36760000</v>
      </c>
    </row>
    <row r="8" spans="1:8" ht="13" x14ac:dyDescent="0.3">
      <c r="A8" s="22"/>
      <c r="B8" s="22"/>
      <c r="C8" s="22"/>
      <c r="D8" s="22"/>
      <c r="E8" s="27" t="s">
        <v>11</v>
      </c>
      <c r="F8" s="11">
        <v>11083000</v>
      </c>
      <c r="G8" s="11">
        <v>11374000</v>
      </c>
      <c r="H8" s="11">
        <v>11685000</v>
      </c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/>
      <c r="G11" s="11">
        <v>3000000</v>
      </c>
      <c r="H11" s="11">
        <v>3135000</v>
      </c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/>
      <c r="G16" s="11">
        <v>11000000</v>
      </c>
      <c r="H16" s="11">
        <v>21940000</v>
      </c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3963000</v>
      </c>
      <c r="G20" s="3">
        <f>SUM(G21:G29)</f>
        <v>2932000</v>
      </c>
      <c r="H20" s="3">
        <f>SUM(H21:H29)</f>
        <v>2932000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2932000</v>
      </c>
      <c r="G21" s="19">
        <v>2932000</v>
      </c>
      <c r="H21" s="19">
        <v>2932000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1031000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/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48305000</v>
      </c>
      <c r="G30" s="18">
        <f>+G5+G6+G7+G20</f>
        <v>63346000</v>
      </c>
      <c r="H30" s="18">
        <f>+H5+H6+H7+H20</f>
        <v>76626000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/>
      <c r="G34" s="11"/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0</v>
      </c>
      <c r="G41" s="31">
        <f>+G32+G39</f>
        <v>0</v>
      </c>
      <c r="H41" s="31">
        <f>+H32+H39</f>
        <v>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48305000</v>
      </c>
      <c r="G42" s="31">
        <f>+G30+G41</f>
        <v>63346000</v>
      </c>
      <c r="H42" s="31">
        <f>+H30+H41</f>
        <v>76626000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5243000</v>
      </c>
      <c r="G45" s="4">
        <f>SUM(G47+G53+G60+G66+G73+G79+G85+G91+G98+G108+G115+G121)</f>
        <v>13390000</v>
      </c>
      <c r="H45" s="4">
        <f>SUM(H47+H53+H60+H66+H73+H79+H85+H91+H98+H108+H115+H121)</f>
        <v>22639000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1800000</v>
      </c>
      <c r="G66" s="3">
        <f>SUM(G67:G71)</f>
        <v>9900000</v>
      </c>
      <c r="H66" s="3">
        <f>SUM(H67:H71)</f>
        <v>19000000</v>
      </c>
    </row>
    <row r="67" spans="1:8" ht="13" x14ac:dyDescent="0.25">
      <c r="A67" s="22"/>
      <c r="B67" s="22"/>
      <c r="C67" s="22"/>
      <c r="D67" s="22"/>
      <c r="E67" s="38" t="s">
        <v>84</v>
      </c>
      <c r="F67" s="7">
        <v>1800000</v>
      </c>
      <c r="G67" s="8">
        <v>6000000</v>
      </c>
      <c r="H67" s="9">
        <v>19000000</v>
      </c>
    </row>
    <row r="68" spans="1:8" ht="13" x14ac:dyDescent="0.25">
      <c r="A68" s="22"/>
      <c r="B68" s="22"/>
      <c r="C68" s="22"/>
      <c r="D68" s="22"/>
      <c r="E68" s="38" t="s">
        <v>85</v>
      </c>
      <c r="F68" s="10"/>
      <c r="G68" s="11"/>
      <c r="H68" s="12"/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/>
      <c r="G70" s="11">
        <v>3900000</v>
      </c>
      <c r="H70" s="12"/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/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50000</v>
      </c>
      <c r="G79" s="3">
        <f>SUM(G80:G83)</f>
        <v>50000</v>
      </c>
      <c r="H79" s="3">
        <f>SUM(H80:H83)</f>
        <v>50000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>
        <v>50000</v>
      </c>
      <c r="G81" s="11">
        <v>50000</v>
      </c>
      <c r="H81" s="12">
        <v>50000</v>
      </c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3281000</v>
      </c>
      <c r="G91" s="3">
        <f t="shared" ref="G91:H91" si="0">SUM(G92:G96)</f>
        <v>3328000</v>
      </c>
      <c r="H91" s="3">
        <f t="shared" si="0"/>
        <v>3477000</v>
      </c>
    </row>
    <row r="92" spans="1:8" ht="13" x14ac:dyDescent="0.25">
      <c r="A92" s="22"/>
      <c r="B92" s="22"/>
      <c r="C92" s="22"/>
      <c r="D92" s="22"/>
      <c r="E92" s="39" t="s">
        <v>120</v>
      </c>
      <c r="F92" s="7">
        <v>3281000</v>
      </c>
      <c r="G92" s="8">
        <v>3328000</v>
      </c>
      <c r="H92" s="9">
        <v>3477000</v>
      </c>
    </row>
    <row r="93" spans="1:8" ht="13" x14ac:dyDescent="0.25">
      <c r="A93" s="22"/>
      <c r="B93" s="22"/>
      <c r="C93" s="22"/>
      <c r="D93" s="22"/>
      <c r="E93" s="39" t="s">
        <v>93</v>
      </c>
      <c r="F93" s="10"/>
      <c r="G93" s="11"/>
      <c r="H93" s="12"/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112000</v>
      </c>
      <c r="G98" s="3">
        <f>SUM(G99:G106)</f>
        <v>112000</v>
      </c>
      <c r="H98" s="3">
        <f>SUM(H99:H106)</f>
        <v>112000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/>
      <c r="G102" s="11"/>
      <c r="H102" s="12"/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112000</v>
      </c>
      <c r="G105" s="11">
        <v>112000</v>
      </c>
      <c r="H105" s="12">
        <v>112000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5243000</v>
      </c>
      <c r="G126" s="18">
        <f>SUM(G45)</f>
        <v>13390000</v>
      </c>
      <c r="H126" s="18">
        <f>SUM(H45)</f>
        <v>22639000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63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54287000</v>
      </c>
      <c r="G5" s="3">
        <v>58185000</v>
      </c>
      <c r="H5" s="3">
        <v>62442000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27875000</v>
      </c>
      <c r="G7" s="4">
        <f>SUM(G8:G19)</f>
        <v>18461000</v>
      </c>
      <c r="H7" s="4">
        <f>SUM(H8:H19)</f>
        <v>19105000</v>
      </c>
    </row>
    <row r="8" spans="1:8" ht="13" x14ac:dyDescent="0.3">
      <c r="A8" s="22"/>
      <c r="B8" s="22"/>
      <c r="C8" s="22"/>
      <c r="D8" s="22"/>
      <c r="E8" s="27" t="s">
        <v>11</v>
      </c>
      <c r="F8" s="11">
        <v>24982000</v>
      </c>
      <c r="G8" s="11">
        <v>15461000</v>
      </c>
      <c r="H8" s="11">
        <v>15970000</v>
      </c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>
        <v>2893000</v>
      </c>
      <c r="G11" s="11">
        <v>3000000</v>
      </c>
      <c r="H11" s="11">
        <v>3135000</v>
      </c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/>
      <c r="G16" s="11"/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6714000</v>
      </c>
      <c r="G20" s="3">
        <f>SUM(G21:G29)</f>
        <v>5550000</v>
      </c>
      <c r="H20" s="3">
        <f>SUM(H21:H29)</f>
        <v>7550000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1550000</v>
      </c>
      <c r="G21" s="19">
        <v>1550000</v>
      </c>
      <c r="H21" s="19">
        <v>1550000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1164000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>
        <v>4000000</v>
      </c>
      <c r="G26" s="11">
        <v>4000000</v>
      </c>
      <c r="H26" s="11">
        <v>6000000</v>
      </c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88876000</v>
      </c>
      <c r="G30" s="18">
        <f>+G5+G6+G7+G20</f>
        <v>82196000</v>
      </c>
      <c r="H30" s="18">
        <f>+H5+H6+H7+H20</f>
        <v>89097000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/>
      <c r="G34" s="11"/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0</v>
      </c>
      <c r="G41" s="31">
        <f>+G32+G39</f>
        <v>0</v>
      </c>
      <c r="H41" s="31">
        <f>+H32+H39</f>
        <v>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88876000</v>
      </c>
      <c r="G42" s="31">
        <f>+G30+G41</f>
        <v>82196000</v>
      </c>
      <c r="H42" s="31">
        <f>+H30+H41</f>
        <v>89097000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46172000</v>
      </c>
      <c r="G45" s="4">
        <f>SUM(G47+G53+G60+G66+G73+G79+G85+G91+G98+G108+G115+G121)</f>
        <v>68128000</v>
      </c>
      <c r="H45" s="4">
        <f>SUM(H47+H53+H60+H66+H73+H79+H85+H91+H98+H108+H115+H121)</f>
        <v>34125000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36084000</v>
      </c>
      <c r="G66" s="3">
        <f>SUM(G67:G71)</f>
        <v>58000000</v>
      </c>
      <c r="H66" s="3">
        <f>SUM(H67:H71)</f>
        <v>23400000</v>
      </c>
    </row>
    <row r="67" spans="1:8" ht="13" x14ac:dyDescent="0.25">
      <c r="A67" s="22"/>
      <c r="B67" s="22"/>
      <c r="C67" s="22"/>
      <c r="D67" s="22"/>
      <c r="E67" s="38" t="s">
        <v>84</v>
      </c>
      <c r="F67" s="7">
        <v>36084000</v>
      </c>
      <c r="G67" s="8">
        <v>48220000</v>
      </c>
      <c r="H67" s="9">
        <v>23400000</v>
      </c>
    </row>
    <row r="68" spans="1:8" ht="13" x14ac:dyDescent="0.25">
      <c r="A68" s="22"/>
      <c r="B68" s="22"/>
      <c r="C68" s="22"/>
      <c r="D68" s="22"/>
      <c r="E68" s="38" t="s">
        <v>85</v>
      </c>
      <c r="F68" s="10"/>
      <c r="G68" s="11"/>
      <c r="H68" s="12"/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/>
      <c r="G70" s="11">
        <v>9780000</v>
      </c>
      <c r="H70" s="12"/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/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125000</v>
      </c>
      <c r="G79" s="3">
        <f>SUM(G80:G83)</f>
        <v>125000</v>
      </c>
      <c r="H79" s="3">
        <f>SUM(H80:H83)</f>
        <v>125000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>
        <v>125000</v>
      </c>
      <c r="G81" s="11">
        <v>125000</v>
      </c>
      <c r="H81" s="12">
        <v>125000</v>
      </c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9925000</v>
      </c>
      <c r="G91" s="3">
        <f t="shared" ref="G91:H91" si="0">SUM(G92:G96)</f>
        <v>9965000</v>
      </c>
      <c r="H91" s="3">
        <f t="shared" si="0"/>
        <v>10412000</v>
      </c>
    </row>
    <row r="92" spans="1:8" ht="13" x14ac:dyDescent="0.25">
      <c r="A92" s="22"/>
      <c r="B92" s="22"/>
      <c r="C92" s="22"/>
      <c r="D92" s="22"/>
      <c r="E92" s="39" t="s">
        <v>120</v>
      </c>
      <c r="F92" s="7">
        <v>5852000</v>
      </c>
      <c r="G92" s="8">
        <v>5934000</v>
      </c>
      <c r="H92" s="9">
        <v>6200000</v>
      </c>
    </row>
    <row r="93" spans="1:8" ht="13" x14ac:dyDescent="0.25">
      <c r="A93" s="22"/>
      <c r="B93" s="22"/>
      <c r="C93" s="22"/>
      <c r="D93" s="22"/>
      <c r="E93" s="39" t="s">
        <v>93</v>
      </c>
      <c r="F93" s="10">
        <v>4073000</v>
      </c>
      <c r="G93" s="11">
        <v>4031000</v>
      </c>
      <c r="H93" s="12">
        <v>4212000</v>
      </c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38000</v>
      </c>
      <c r="G98" s="3">
        <f>SUM(G99:G106)</f>
        <v>38000</v>
      </c>
      <c r="H98" s="3">
        <f>SUM(H99:H106)</f>
        <v>188000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/>
      <c r="G102" s="11"/>
      <c r="H102" s="12">
        <v>150000</v>
      </c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38000</v>
      </c>
      <c r="G105" s="11">
        <v>38000</v>
      </c>
      <c r="H105" s="12">
        <v>38000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46172000</v>
      </c>
      <c r="G126" s="18">
        <f>SUM(G45)</f>
        <v>68128000</v>
      </c>
      <c r="H126" s="18">
        <f>SUM(H45)</f>
        <v>34125000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64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119020000</v>
      </c>
      <c r="G5" s="3">
        <v>128669000</v>
      </c>
      <c r="H5" s="3">
        <v>139262000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40107000</v>
      </c>
      <c r="G7" s="4">
        <f>SUM(G8:G19)</f>
        <v>40102000</v>
      </c>
      <c r="H7" s="4">
        <f>SUM(H8:H19)</f>
        <v>41765000</v>
      </c>
    </row>
    <row r="8" spans="1:8" ht="13" x14ac:dyDescent="0.3">
      <c r="A8" s="22"/>
      <c r="B8" s="22"/>
      <c r="C8" s="22"/>
      <c r="D8" s="22"/>
      <c r="E8" s="27" t="s">
        <v>11</v>
      </c>
      <c r="F8" s="11">
        <v>27046000</v>
      </c>
      <c r="G8" s="11">
        <v>28102000</v>
      </c>
      <c r="H8" s="11">
        <v>29226000</v>
      </c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>
        <v>13061000</v>
      </c>
      <c r="G11" s="11">
        <v>12000000</v>
      </c>
      <c r="H11" s="11">
        <v>12539000</v>
      </c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/>
      <c r="G16" s="11"/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3485000</v>
      </c>
      <c r="G20" s="3">
        <f>SUM(G21:G29)</f>
        <v>1566000</v>
      </c>
      <c r="H20" s="3">
        <f>SUM(H21:H29)</f>
        <v>1566000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1550000</v>
      </c>
      <c r="G21" s="19">
        <v>1566000</v>
      </c>
      <c r="H21" s="19">
        <v>1566000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1935000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/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162612000</v>
      </c>
      <c r="G30" s="18">
        <f>+G5+G6+G7+G20</f>
        <v>170337000</v>
      </c>
      <c r="H30" s="18">
        <f>+H5+H6+H7+H20</f>
        <v>182593000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/>
      <c r="G34" s="11"/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0</v>
      </c>
      <c r="G41" s="31">
        <f>+G32+G39</f>
        <v>0</v>
      </c>
      <c r="H41" s="31">
        <f>+H32+H39</f>
        <v>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162612000</v>
      </c>
      <c r="G42" s="31">
        <f>+G30+G41</f>
        <v>170337000</v>
      </c>
      <c r="H42" s="31">
        <f>+H30+H41</f>
        <v>182593000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100199000</v>
      </c>
      <c r="G45" s="4">
        <f>SUM(G47+G53+G60+G66+G73+G79+G85+G91+G98+G108+G115+G121)</f>
        <v>39875000</v>
      </c>
      <c r="H45" s="4">
        <f>SUM(H47+H53+H60+H66+H73+H79+H85+H91+H98+H108+H115+H121)</f>
        <v>35057000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3000000</v>
      </c>
      <c r="G53" s="3">
        <f>SUM(G54:G58)</f>
        <v>3008000</v>
      </c>
      <c r="H53" s="3">
        <f>SUM(H54:H58)</f>
        <v>3172000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>
        <v>3000000</v>
      </c>
      <c r="G55" s="11">
        <v>3008000</v>
      </c>
      <c r="H55" s="12">
        <v>3172000</v>
      </c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84786000</v>
      </c>
      <c r="G66" s="3">
        <f>SUM(G67:G71)</f>
        <v>28475000</v>
      </c>
      <c r="H66" s="3">
        <f>SUM(H67:H71)</f>
        <v>23121000</v>
      </c>
    </row>
    <row r="67" spans="1:8" ht="13" x14ac:dyDescent="0.25">
      <c r="A67" s="22"/>
      <c r="B67" s="22"/>
      <c r="C67" s="22"/>
      <c r="D67" s="22"/>
      <c r="E67" s="38" t="s">
        <v>84</v>
      </c>
      <c r="F67" s="7">
        <v>15530000</v>
      </c>
      <c r="G67" s="8">
        <v>10230000</v>
      </c>
      <c r="H67" s="9">
        <v>4872000</v>
      </c>
    </row>
    <row r="68" spans="1:8" ht="13" x14ac:dyDescent="0.25">
      <c r="A68" s="22"/>
      <c r="B68" s="22"/>
      <c r="C68" s="22"/>
      <c r="D68" s="22"/>
      <c r="E68" s="38" t="s">
        <v>85</v>
      </c>
      <c r="F68" s="10">
        <v>256000</v>
      </c>
      <c r="G68" s="11">
        <v>245000</v>
      </c>
      <c r="H68" s="12">
        <v>249000</v>
      </c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>
        <v>69000000</v>
      </c>
      <c r="G70" s="11">
        <v>18000000</v>
      </c>
      <c r="H70" s="12">
        <v>18000000</v>
      </c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1080000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>
        <v>1080000</v>
      </c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410000</v>
      </c>
      <c r="G79" s="3">
        <f>SUM(G80:G83)</f>
        <v>60000</v>
      </c>
      <c r="H79" s="3">
        <f>SUM(H80:H83)</f>
        <v>60000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>
        <v>410000</v>
      </c>
      <c r="G81" s="11">
        <v>60000</v>
      </c>
      <c r="H81" s="12">
        <v>60000</v>
      </c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10043000</v>
      </c>
      <c r="G91" s="3">
        <f t="shared" ref="G91:H91" si="0">SUM(G92:G96)</f>
        <v>8276000</v>
      </c>
      <c r="H91" s="3">
        <f t="shared" si="0"/>
        <v>8648000</v>
      </c>
    </row>
    <row r="92" spans="1:8" ht="13" x14ac:dyDescent="0.25">
      <c r="A92" s="22"/>
      <c r="B92" s="22"/>
      <c r="C92" s="22"/>
      <c r="D92" s="22"/>
      <c r="E92" s="39" t="s">
        <v>120</v>
      </c>
      <c r="F92" s="7"/>
      <c r="G92" s="8"/>
      <c r="H92" s="9"/>
    </row>
    <row r="93" spans="1:8" ht="13" x14ac:dyDescent="0.25">
      <c r="A93" s="22"/>
      <c r="B93" s="22"/>
      <c r="C93" s="22"/>
      <c r="D93" s="22"/>
      <c r="E93" s="39" t="s">
        <v>93</v>
      </c>
      <c r="F93" s="10">
        <v>10043000</v>
      </c>
      <c r="G93" s="11">
        <v>8276000</v>
      </c>
      <c r="H93" s="12">
        <v>8648000</v>
      </c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880000</v>
      </c>
      <c r="G98" s="3">
        <f>SUM(G99:G106)</f>
        <v>56000</v>
      </c>
      <c r="H98" s="3">
        <f>SUM(H99:H106)</f>
        <v>56000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>
        <v>824000</v>
      </c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/>
      <c r="G102" s="11"/>
      <c r="H102" s="12"/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56000</v>
      </c>
      <c r="G105" s="11">
        <v>56000</v>
      </c>
      <c r="H105" s="12">
        <v>56000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100199000</v>
      </c>
      <c r="G126" s="18">
        <f>SUM(G45)</f>
        <v>39875000</v>
      </c>
      <c r="H126" s="18">
        <f>SUM(H45)</f>
        <v>35057000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65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193460000</v>
      </c>
      <c r="G5" s="3">
        <v>210287000</v>
      </c>
      <c r="H5" s="3">
        <v>228699000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515602000</v>
      </c>
      <c r="G7" s="4">
        <f>SUM(G8:G19)</f>
        <v>713457000</v>
      </c>
      <c r="H7" s="4">
        <f>SUM(H8:H19)</f>
        <v>490317000</v>
      </c>
    </row>
    <row r="8" spans="1:8" ht="13" x14ac:dyDescent="0.3">
      <c r="A8" s="22"/>
      <c r="B8" s="22"/>
      <c r="C8" s="22"/>
      <c r="D8" s="22"/>
      <c r="E8" s="27" t="s">
        <v>11</v>
      </c>
      <c r="F8" s="11">
        <v>45508000</v>
      </c>
      <c r="G8" s="11">
        <v>47448000</v>
      </c>
      <c r="H8" s="11">
        <v>49512000</v>
      </c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>
        <v>191410000</v>
      </c>
      <c r="G10" s="19">
        <v>143171000</v>
      </c>
      <c r="H10" s="19">
        <v>148640000</v>
      </c>
    </row>
    <row r="11" spans="1:8" ht="13" x14ac:dyDescent="0.3">
      <c r="A11" s="22"/>
      <c r="B11" s="22"/>
      <c r="C11" s="22"/>
      <c r="D11" s="22"/>
      <c r="E11" s="27" t="s">
        <v>14</v>
      </c>
      <c r="F11" s="11">
        <v>38036000</v>
      </c>
      <c r="G11" s="11">
        <v>12000000</v>
      </c>
      <c r="H11" s="11">
        <v>12539000</v>
      </c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>
        <v>5000000</v>
      </c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>
        <v>240648000</v>
      </c>
      <c r="G15" s="11">
        <v>510838000</v>
      </c>
      <c r="H15" s="11">
        <v>274626000</v>
      </c>
    </row>
    <row r="16" spans="1:8" ht="13" x14ac:dyDescent="0.3">
      <c r="A16" s="22"/>
      <c r="B16" s="22"/>
      <c r="C16" s="22"/>
      <c r="D16" s="22"/>
      <c r="E16" s="27" t="s">
        <v>19</v>
      </c>
      <c r="F16" s="11"/>
      <c r="G16" s="11"/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12211000</v>
      </c>
      <c r="G20" s="3">
        <f>SUM(G21:G29)</f>
        <v>7771000</v>
      </c>
      <c r="H20" s="3">
        <f>SUM(H21:H29)</f>
        <v>8271000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1721000</v>
      </c>
      <c r="G21" s="19">
        <v>1771000</v>
      </c>
      <c r="H21" s="19">
        <v>1771000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1990000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>
        <v>6000000</v>
      </c>
      <c r="G24" s="11">
        <v>6000000</v>
      </c>
      <c r="H24" s="11">
        <v>6500000</v>
      </c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>
        <v>2500000</v>
      </c>
      <c r="G26" s="11"/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721273000</v>
      </c>
      <c r="G30" s="18">
        <f>+G5+G6+G7+G20</f>
        <v>931515000</v>
      </c>
      <c r="H30" s="18">
        <f>+H5+H6+H7+H20</f>
        <v>727287000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7855000</v>
      </c>
      <c r="G32" s="3">
        <f>SUM(G33:G38)</f>
        <v>4650000</v>
      </c>
      <c r="H32" s="3">
        <f>SUM(H33:H38)</f>
        <v>4840000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>
        <v>5355000</v>
      </c>
      <c r="G34" s="11">
        <v>4550000</v>
      </c>
      <c r="H34" s="11">
        <v>4740000</v>
      </c>
    </row>
    <row r="35" spans="1:8" ht="13" x14ac:dyDescent="0.3">
      <c r="A35" s="22"/>
      <c r="B35" s="22"/>
      <c r="C35" s="22"/>
      <c r="D35" s="22"/>
      <c r="E35" s="27" t="s">
        <v>37</v>
      </c>
      <c r="F35" s="11">
        <v>2500000</v>
      </c>
      <c r="G35" s="11">
        <v>100000</v>
      </c>
      <c r="H35" s="11">
        <v>100000</v>
      </c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7855000</v>
      </c>
      <c r="G41" s="31">
        <f>+G32+G39</f>
        <v>4650000</v>
      </c>
      <c r="H41" s="31">
        <f>+H32+H39</f>
        <v>4840000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729128000</v>
      </c>
      <c r="G42" s="31">
        <f>+G30+G41</f>
        <v>936165000</v>
      </c>
      <c r="H42" s="31">
        <f>+H30+H41</f>
        <v>732127000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195621000</v>
      </c>
      <c r="G45" s="4">
        <f>SUM(G47+G53+G60+G66+G73+G79+G85+G91+G98+G108+G115+G121)</f>
        <v>233326000</v>
      </c>
      <c r="H45" s="4">
        <f>SUM(H47+H53+H60+H66+H73+H79+H85+H91+H98+H108+H115+H121)</f>
        <v>198174000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5513000</v>
      </c>
      <c r="G66" s="3">
        <f>SUM(G67:G71)</f>
        <v>68791000</v>
      </c>
      <c r="H66" s="3">
        <f>SUM(H67:H71)</f>
        <v>25497000</v>
      </c>
    </row>
    <row r="67" spans="1:8" ht="13" x14ac:dyDescent="0.25">
      <c r="A67" s="22"/>
      <c r="B67" s="22"/>
      <c r="C67" s="22"/>
      <c r="D67" s="22"/>
      <c r="E67" s="38" t="s">
        <v>84</v>
      </c>
      <c r="F67" s="7">
        <v>4000000</v>
      </c>
      <c r="G67" s="8">
        <v>56300000</v>
      </c>
      <c r="H67" s="9">
        <v>13000000</v>
      </c>
    </row>
    <row r="68" spans="1:8" ht="13" x14ac:dyDescent="0.25">
      <c r="A68" s="22"/>
      <c r="B68" s="22"/>
      <c r="C68" s="22"/>
      <c r="D68" s="22"/>
      <c r="E68" s="38" t="s">
        <v>85</v>
      </c>
      <c r="F68" s="10">
        <v>513000</v>
      </c>
      <c r="G68" s="11">
        <v>491000</v>
      </c>
      <c r="H68" s="12">
        <v>497000</v>
      </c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>
        <v>1000000</v>
      </c>
      <c r="G70" s="11">
        <v>12000000</v>
      </c>
      <c r="H70" s="12">
        <v>12000000</v>
      </c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/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177293000</v>
      </c>
      <c r="G79" s="3">
        <f>SUM(G80:G83)</f>
        <v>155293000</v>
      </c>
      <c r="H79" s="3">
        <f>SUM(H80:H83)</f>
        <v>162874000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>
        <v>627000</v>
      </c>
    </row>
    <row r="81" spans="1:8" ht="13" x14ac:dyDescent="0.25">
      <c r="A81" s="22"/>
      <c r="B81" s="22"/>
      <c r="C81" s="22"/>
      <c r="D81" s="22"/>
      <c r="E81" s="39" t="s">
        <v>90</v>
      </c>
      <c r="F81" s="10">
        <v>22425000</v>
      </c>
      <c r="G81" s="11">
        <v>425000</v>
      </c>
      <c r="H81" s="12">
        <v>425000</v>
      </c>
    </row>
    <row r="82" spans="1:8" ht="13" x14ac:dyDescent="0.25">
      <c r="A82" s="22"/>
      <c r="B82" s="22"/>
      <c r="C82" s="22"/>
      <c r="D82" s="22"/>
      <c r="E82" s="38" t="s">
        <v>91</v>
      </c>
      <c r="F82" s="10">
        <v>154868000</v>
      </c>
      <c r="G82" s="11">
        <v>154868000</v>
      </c>
      <c r="H82" s="12">
        <v>161822000</v>
      </c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12721000</v>
      </c>
      <c r="G91" s="3">
        <f t="shared" ref="G91:H91" si="0">SUM(G92:G96)</f>
        <v>9148000</v>
      </c>
      <c r="H91" s="3">
        <f t="shared" si="0"/>
        <v>9559000</v>
      </c>
    </row>
    <row r="92" spans="1:8" ht="13" x14ac:dyDescent="0.25">
      <c r="A92" s="22"/>
      <c r="B92" s="22"/>
      <c r="C92" s="22"/>
      <c r="D92" s="22"/>
      <c r="E92" s="39" t="s">
        <v>120</v>
      </c>
      <c r="F92" s="7"/>
      <c r="G92" s="8"/>
      <c r="H92" s="9"/>
    </row>
    <row r="93" spans="1:8" ht="13" x14ac:dyDescent="0.25">
      <c r="A93" s="22"/>
      <c r="B93" s="22"/>
      <c r="C93" s="22"/>
      <c r="D93" s="22"/>
      <c r="E93" s="39" t="s">
        <v>93</v>
      </c>
      <c r="F93" s="10">
        <v>11921000</v>
      </c>
      <c r="G93" s="11">
        <v>9148000</v>
      </c>
      <c r="H93" s="12">
        <v>9559000</v>
      </c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>
        <v>800000</v>
      </c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94000</v>
      </c>
      <c r="G98" s="3">
        <f>SUM(G99:G106)</f>
        <v>94000</v>
      </c>
      <c r="H98" s="3">
        <f>SUM(H99:H106)</f>
        <v>244000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/>
      <c r="G102" s="11"/>
      <c r="H102" s="12">
        <v>150000</v>
      </c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94000</v>
      </c>
      <c r="G105" s="11">
        <v>94000</v>
      </c>
      <c r="H105" s="12">
        <v>94000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195621000</v>
      </c>
      <c r="G126" s="18">
        <f>SUM(G45)</f>
        <v>233326000</v>
      </c>
      <c r="H126" s="18">
        <f>SUM(H45)</f>
        <v>198174000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66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89431000</v>
      </c>
      <c r="G5" s="3">
        <v>95294000</v>
      </c>
      <c r="H5" s="3">
        <v>101666000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33325000</v>
      </c>
      <c r="G7" s="4">
        <f>SUM(G8:G19)</f>
        <v>37745000</v>
      </c>
      <c r="H7" s="4">
        <f>SUM(H8:H19)</f>
        <v>32995000</v>
      </c>
    </row>
    <row r="8" spans="1:8" ht="13" x14ac:dyDescent="0.3">
      <c r="A8" s="22"/>
      <c r="B8" s="22"/>
      <c r="C8" s="22"/>
      <c r="D8" s="22"/>
      <c r="E8" s="27" t="s">
        <v>11</v>
      </c>
      <c r="F8" s="11">
        <v>33325000</v>
      </c>
      <c r="G8" s="11">
        <v>25251000</v>
      </c>
      <c r="H8" s="11">
        <v>26236000</v>
      </c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/>
      <c r="G11" s="11">
        <v>6469000</v>
      </c>
      <c r="H11" s="11">
        <v>6759000</v>
      </c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/>
      <c r="G16" s="11">
        <v>6025000</v>
      </c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4110000</v>
      </c>
      <c r="G20" s="3">
        <f>SUM(G21:G29)</f>
        <v>2802000</v>
      </c>
      <c r="H20" s="3">
        <f>SUM(H21:H29)</f>
        <v>2802000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2800000</v>
      </c>
      <c r="G21" s="19">
        <v>2802000</v>
      </c>
      <c r="H21" s="19">
        <v>2802000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1310000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/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126866000</v>
      </c>
      <c r="G30" s="18">
        <f>+G5+G6+G7+G20</f>
        <v>135841000</v>
      </c>
      <c r="H30" s="18">
        <f>+H5+H6+H7+H20</f>
        <v>137463000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/>
      <c r="G34" s="11"/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0</v>
      </c>
      <c r="G41" s="31">
        <f>+G32+G39</f>
        <v>0</v>
      </c>
      <c r="H41" s="31">
        <f>+H32+H39</f>
        <v>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126866000</v>
      </c>
      <c r="G42" s="31">
        <f>+G30+G41</f>
        <v>135841000</v>
      </c>
      <c r="H42" s="31">
        <f>+H30+H41</f>
        <v>137463000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10595000</v>
      </c>
      <c r="G45" s="4">
        <f>SUM(G47+G53+G60+G66+G73+G79+G85+G91+G98+G108+G115+G121)</f>
        <v>29973000</v>
      </c>
      <c r="H45" s="4">
        <f>SUM(H47+H53+H60+H66+H73+H79+H85+H91+H98+H108+H115+H121)</f>
        <v>24143000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2574000</v>
      </c>
      <c r="G66" s="3">
        <f>SUM(G67:G71)</f>
        <v>22320000</v>
      </c>
      <c r="H66" s="3">
        <f>SUM(H67:H71)</f>
        <v>17340000</v>
      </c>
    </row>
    <row r="67" spans="1:8" ht="13" x14ac:dyDescent="0.25">
      <c r="A67" s="22"/>
      <c r="B67" s="22"/>
      <c r="C67" s="22"/>
      <c r="D67" s="22"/>
      <c r="E67" s="38" t="s">
        <v>84</v>
      </c>
      <c r="F67" s="7">
        <v>2574000</v>
      </c>
      <c r="G67" s="8">
        <v>14400000</v>
      </c>
      <c r="H67" s="9"/>
    </row>
    <row r="68" spans="1:8" ht="13" x14ac:dyDescent="0.25">
      <c r="A68" s="22"/>
      <c r="B68" s="22"/>
      <c r="C68" s="22"/>
      <c r="D68" s="22"/>
      <c r="E68" s="38" t="s">
        <v>85</v>
      </c>
      <c r="F68" s="10"/>
      <c r="G68" s="11"/>
      <c r="H68" s="12"/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/>
      <c r="G70" s="11">
        <v>7920000</v>
      </c>
      <c r="H70" s="12">
        <v>17340000</v>
      </c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/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125000</v>
      </c>
      <c r="G79" s="3">
        <f>SUM(G80:G83)</f>
        <v>125000</v>
      </c>
      <c r="H79" s="3">
        <f>SUM(H80:H83)</f>
        <v>125000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>
        <v>125000</v>
      </c>
      <c r="G81" s="11">
        <v>125000</v>
      </c>
      <c r="H81" s="12">
        <v>125000</v>
      </c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7690000</v>
      </c>
      <c r="G91" s="3">
        <f t="shared" ref="G91:H91" si="0">SUM(G92:G96)</f>
        <v>6337000</v>
      </c>
      <c r="H91" s="3">
        <f t="shared" si="0"/>
        <v>6622000</v>
      </c>
    </row>
    <row r="92" spans="1:8" ht="13" x14ac:dyDescent="0.25">
      <c r="A92" s="22"/>
      <c r="B92" s="22"/>
      <c r="C92" s="22"/>
      <c r="D92" s="22"/>
      <c r="E92" s="39" t="s">
        <v>120</v>
      </c>
      <c r="F92" s="7"/>
      <c r="G92" s="8"/>
      <c r="H92" s="9"/>
    </row>
    <row r="93" spans="1:8" ht="13" x14ac:dyDescent="0.25">
      <c r="A93" s="22"/>
      <c r="B93" s="22"/>
      <c r="C93" s="22"/>
      <c r="D93" s="22"/>
      <c r="E93" s="39" t="s">
        <v>93</v>
      </c>
      <c r="F93" s="10">
        <v>7690000</v>
      </c>
      <c r="G93" s="11">
        <v>6337000</v>
      </c>
      <c r="H93" s="12">
        <v>6622000</v>
      </c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206000</v>
      </c>
      <c r="G98" s="3">
        <f>SUM(G99:G106)</f>
        <v>1191000</v>
      </c>
      <c r="H98" s="3">
        <f>SUM(H99:H106)</f>
        <v>56000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>
        <v>985000</v>
      </c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>
        <v>150000</v>
      </c>
      <c r="G102" s="11">
        <v>150000</v>
      </c>
      <c r="H102" s="12"/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56000</v>
      </c>
      <c r="G105" s="11">
        <v>56000</v>
      </c>
      <c r="H105" s="12">
        <v>56000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10595000</v>
      </c>
      <c r="G126" s="18">
        <f>SUM(G45)</f>
        <v>29973000</v>
      </c>
      <c r="H126" s="18">
        <f>SUM(H45)</f>
        <v>24143000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67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129019000</v>
      </c>
      <c r="G5" s="3">
        <v>143106000</v>
      </c>
      <c r="H5" s="3">
        <v>158928000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40305000</v>
      </c>
      <c r="G7" s="4">
        <f>SUM(G8:G19)</f>
        <v>35097000</v>
      </c>
      <c r="H7" s="4">
        <f>SUM(H8:H19)</f>
        <v>35734000</v>
      </c>
    </row>
    <row r="8" spans="1:8" ht="13" x14ac:dyDescent="0.3">
      <c r="A8" s="22"/>
      <c r="B8" s="22"/>
      <c r="C8" s="22"/>
      <c r="D8" s="22"/>
      <c r="E8" s="27" t="s">
        <v>11</v>
      </c>
      <c r="F8" s="11">
        <v>22508000</v>
      </c>
      <c r="G8" s="11">
        <v>23347000</v>
      </c>
      <c r="H8" s="11">
        <v>24240000</v>
      </c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>
        <v>8718000</v>
      </c>
      <c r="G11" s="11">
        <v>11000000</v>
      </c>
      <c r="H11" s="11">
        <v>11494000</v>
      </c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>
        <v>9079000</v>
      </c>
      <c r="G16" s="11">
        <v>750000</v>
      </c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2876000</v>
      </c>
      <c r="G20" s="3">
        <f>SUM(G21:G29)</f>
        <v>1771000</v>
      </c>
      <c r="H20" s="3">
        <f>SUM(H21:H29)</f>
        <v>1771000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1721000</v>
      </c>
      <c r="G21" s="19">
        <v>1771000</v>
      </c>
      <c r="H21" s="19">
        <v>1771000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1155000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/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172200000</v>
      </c>
      <c r="G30" s="18">
        <f>+G5+G6+G7+G20</f>
        <v>179974000</v>
      </c>
      <c r="H30" s="18">
        <f>+H5+H6+H7+H20</f>
        <v>196433000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/>
      <c r="G34" s="11"/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0</v>
      </c>
      <c r="G41" s="31">
        <f>+G32+G39</f>
        <v>0</v>
      </c>
      <c r="H41" s="31">
        <f>+H32+H39</f>
        <v>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172200000</v>
      </c>
      <c r="G42" s="31">
        <f>+G30+G41</f>
        <v>179974000</v>
      </c>
      <c r="H42" s="31">
        <f>+H30+H41</f>
        <v>196433000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28031000</v>
      </c>
      <c r="G45" s="4">
        <f>SUM(G47+G53+G60+G66+G73+G79+G85+G91+G98+G108+G115+G121)</f>
        <v>52922000</v>
      </c>
      <c r="H45" s="4">
        <f>SUM(H47+H53+H60+H66+H73+H79+H85+H91+H98+H108+H115+H121)</f>
        <v>27273000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15260000</v>
      </c>
      <c r="G66" s="3">
        <f>SUM(G67:G71)</f>
        <v>41020000</v>
      </c>
      <c r="H66" s="3">
        <f>SUM(H67:H71)</f>
        <v>15000000</v>
      </c>
    </row>
    <row r="67" spans="1:8" ht="13" x14ac:dyDescent="0.25">
      <c r="A67" s="22"/>
      <c r="B67" s="22"/>
      <c r="C67" s="22"/>
      <c r="D67" s="22"/>
      <c r="E67" s="38" t="s">
        <v>84</v>
      </c>
      <c r="F67" s="7">
        <v>15260000</v>
      </c>
      <c r="G67" s="8">
        <v>41020000</v>
      </c>
      <c r="H67" s="9">
        <v>15000000</v>
      </c>
    </row>
    <row r="68" spans="1:8" ht="13" x14ac:dyDescent="0.25">
      <c r="A68" s="22"/>
      <c r="B68" s="22"/>
      <c r="C68" s="22"/>
      <c r="D68" s="22"/>
      <c r="E68" s="38" t="s">
        <v>85</v>
      </c>
      <c r="F68" s="10"/>
      <c r="G68" s="11"/>
      <c r="H68" s="12"/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/>
      <c r="G70" s="11"/>
      <c r="H70" s="12"/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/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135000</v>
      </c>
      <c r="G79" s="3">
        <f>SUM(G80:G83)</f>
        <v>135000</v>
      </c>
      <c r="H79" s="3">
        <f>SUM(H80:H83)</f>
        <v>135000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>
        <v>135000</v>
      </c>
      <c r="G81" s="11">
        <v>135000</v>
      </c>
      <c r="H81" s="12">
        <v>135000</v>
      </c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600000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>
        <v>600000</v>
      </c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11867000</v>
      </c>
      <c r="G91" s="3">
        <f t="shared" ref="G91:H91" si="0">SUM(G92:G96)</f>
        <v>11598000</v>
      </c>
      <c r="H91" s="3">
        <f t="shared" si="0"/>
        <v>12119000</v>
      </c>
    </row>
    <row r="92" spans="1:8" ht="13" x14ac:dyDescent="0.25">
      <c r="A92" s="22"/>
      <c r="B92" s="22"/>
      <c r="C92" s="22"/>
      <c r="D92" s="22"/>
      <c r="E92" s="39" t="s">
        <v>120</v>
      </c>
      <c r="F92" s="7">
        <v>9572000</v>
      </c>
      <c r="G92" s="8">
        <v>9706000</v>
      </c>
      <c r="H92" s="9">
        <v>10142000</v>
      </c>
    </row>
    <row r="93" spans="1:8" ht="13" x14ac:dyDescent="0.25">
      <c r="A93" s="22"/>
      <c r="B93" s="22"/>
      <c r="C93" s="22"/>
      <c r="D93" s="22"/>
      <c r="E93" s="39" t="s">
        <v>93</v>
      </c>
      <c r="F93" s="10">
        <v>2295000</v>
      </c>
      <c r="G93" s="11">
        <v>1892000</v>
      </c>
      <c r="H93" s="12">
        <v>1977000</v>
      </c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169000</v>
      </c>
      <c r="G98" s="3">
        <f>SUM(G99:G106)</f>
        <v>169000</v>
      </c>
      <c r="H98" s="3">
        <f>SUM(H99:H106)</f>
        <v>19000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>
        <v>150000</v>
      </c>
      <c r="G102" s="11">
        <v>150000</v>
      </c>
      <c r="H102" s="12"/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19000</v>
      </c>
      <c r="G105" s="11">
        <v>19000</v>
      </c>
      <c r="H105" s="12">
        <v>19000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28031000</v>
      </c>
      <c r="G126" s="18">
        <f>SUM(G45)</f>
        <v>52922000</v>
      </c>
      <c r="H126" s="18">
        <f>SUM(H45)</f>
        <v>27273000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68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111170000</v>
      </c>
      <c r="G5" s="3">
        <v>120722000</v>
      </c>
      <c r="H5" s="3">
        <v>131247000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54844000</v>
      </c>
      <c r="G7" s="4">
        <f>SUM(G8:G19)</f>
        <v>40222000</v>
      </c>
      <c r="H7" s="4">
        <f>SUM(H8:H19)</f>
        <v>80106000</v>
      </c>
    </row>
    <row r="8" spans="1:8" ht="13" x14ac:dyDescent="0.3">
      <c r="A8" s="22"/>
      <c r="B8" s="22"/>
      <c r="C8" s="22"/>
      <c r="D8" s="22"/>
      <c r="E8" s="27" t="s">
        <v>11</v>
      </c>
      <c r="F8" s="11">
        <v>39114000</v>
      </c>
      <c r="G8" s="11">
        <v>29222000</v>
      </c>
      <c r="H8" s="11">
        <v>30400000</v>
      </c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>
        <v>10730000</v>
      </c>
      <c r="G11" s="11">
        <v>6000000</v>
      </c>
      <c r="H11" s="11">
        <v>6269000</v>
      </c>
    </row>
    <row r="12" spans="1:8" ht="13" x14ac:dyDescent="0.3">
      <c r="A12" s="22"/>
      <c r="B12" s="22"/>
      <c r="C12" s="22"/>
      <c r="D12" s="22"/>
      <c r="E12" s="27" t="s">
        <v>15</v>
      </c>
      <c r="F12" s="19">
        <v>5000000</v>
      </c>
      <c r="G12" s="19">
        <v>5000000</v>
      </c>
      <c r="H12" s="19">
        <v>10000000</v>
      </c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/>
      <c r="G16" s="11"/>
      <c r="H16" s="11">
        <v>33437000</v>
      </c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2765000</v>
      </c>
      <c r="G20" s="3">
        <f>SUM(G21:G29)</f>
        <v>1771000</v>
      </c>
      <c r="H20" s="3">
        <f>SUM(H21:H29)</f>
        <v>1771000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1721000</v>
      </c>
      <c r="G21" s="19">
        <v>1771000</v>
      </c>
      <c r="H21" s="19">
        <v>1771000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1044000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/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168779000</v>
      </c>
      <c r="G30" s="18">
        <f>+G5+G6+G7+G20</f>
        <v>162715000</v>
      </c>
      <c r="H30" s="18">
        <f>+H5+H6+H7+H20</f>
        <v>213124000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2000000</v>
      </c>
      <c r="G32" s="3">
        <f>SUM(G33:G38)</f>
        <v>100000</v>
      </c>
      <c r="H32" s="3">
        <f>SUM(H33:H38)</f>
        <v>100000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/>
      <c r="G34" s="11"/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>
        <v>2000000</v>
      </c>
      <c r="G35" s="11">
        <v>100000</v>
      </c>
      <c r="H35" s="11">
        <v>100000</v>
      </c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2000000</v>
      </c>
      <c r="G41" s="31">
        <f>+G32+G39</f>
        <v>100000</v>
      </c>
      <c r="H41" s="31">
        <f>+H32+H39</f>
        <v>100000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170779000</v>
      </c>
      <c r="G42" s="31">
        <f>+G30+G41</f>
        <v>162815000</v>
      </c>
      <c r="H42" s="31">
        <f>+H30+H41</f>
        <v>213224000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32635000</v>
      </c>
      <c r="G45" s="4">
        <f>SUM(G47+G53+G60+G66+G73+G79+G85+G91+G98+G108+G115+G121)</f>
        <v>58230000</v>
      </c>
      <c r="H45" s="4">
        <f>SUM(H47+H53+H60+H66+H73+H79+H85+H91+H98+H108+H115+H121)</f>
        <v>47424000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21840000</v>
      </c>
      <c r="G66" s="3">
        <f>SUM(G67:G71)</f>
        <v>49310000</v>
      </c>
      <c r="H66" s="3">
        <f>SUM(H67:H71)</f>
        <v>38110000</v>
      </c>
    </row>
    <row r="67" spans="1:8" ht="13" x14ac:dyDescent="0.25">
      <c r="A67" s="22"/>
      <c r="B67" s="22"/>
      <c r="C67" s="22"/>
      <c r="D67" s="22"/>
      <c r="E67" s="38" t="s">
        <v>84</v>
      </c>
      <c r="F67" s="7">
        <v>21840000</v>
      </c>
      <c r="G67" s="8">
        <v>46910000</v>
      </c>
      <c r="H67" s="9">
        <v>32110000</v>
      </c>
    </row>
    <row r="68" spans="1:8" ht="13" x14ac:dyDescent="0.25">
      <c r="A68" s="22"/>
      <c r="B68" s="22"/>
      <c r="C68" s="22"/>
      <c r="D68" s="22"/>
      <c r="E68" s="38" t="s">
        <v>85</v>
      </c>
      <c r="F68" s="10"/>
      <c r="G68" s="11"/>
      <c r="H68" s="12"/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/>
      <c r="G70" s="11">
        <v>2400000</v>
      </c>
      <c r="H70" s="12">
        <v>6000000</v>
      </c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/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80000</v>
      </c>
      <c r="G79" s="3">
        <f>SUM(G80:G83)</f>
        <v>80000</v>
      </c>
      <c r="H79" s="3">
        <f>SUM(H80:H83)</f>
        <v>80000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>
        <v>80000</v>
      </c>
      <c r="G81" s="11">
        <v>80000</v>
      </c>
      <c r="H81" s="12">
        <v>80000</v>
      </c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10659000</v>
      </c>
      <c r="G91" s="3">
        <f t="shared" ref="G91:H91" si="0">SUM(G92:G96)</f>
        <v>8784000</v>
      </c>
      <c r="H91" s="3">
        <f t="shared" si="0"/>
        <v>9178000</v>
      </c>
    </row>
    <row r="92" spans="1:8" ht="13" x14ac:dyDescent="0.25">
      <c r="A92" s="22"/>
      <c r="B92" s="22"/>
      <c r="C92" s="22"/>
      <c r="D92" s="22"/>
      <c r="E92" s="39" t="s">
        <v>120</v>
      </c>
      <c r="F92" s="7"/>
      <c r="G92" s="8"/>
      <c r="H92" s="9"/>
    </row>
    <row r="93" spans="1:8" ht="13" x14ac:dyDescent="0.25">
      <c r="A93" s="22"/>
      <c r="B93" s="22"/>
      <c r="C93" s="22"/>
      <c r="D93" s="22"/>
      <c r="E93" s="39" t="s">
        <v>93</v>
      </c>
      <c r="F93" s="10">
        <v>10659000</v>
      </c>
      <c r="G93" s="11">
        <v>8784000</v>
      </c>
      <c r="H93" s="12">
        <v>9178000</v>
      </c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56000</v>
      </c>
      <c r="G98" s="3">
        <f>SUM(G99:G106)</f>
        <v>56000</v>
      </c>
      <c r="H98" s="3">
        <f>SUM(H99:H106)</f>
        <v>56000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/>
      <c r="G102" s="11"/>
      <c r="H102" s="12"/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56000</v>
      </c>
      <c r="G105" s="11">
        <v>56000</v>
      </c>
      <c r="H105" s="12">
        <v>56000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32635000</v>
      </c>
      <c r="G126" s="18">
        <f>SUM(G45)</f>
        <v>58230000</v>
      </c>
      <c r="H126" s="18">
        <f>SUM(H45)</f>
        <v>47424000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69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20139000</v>
      </c>
      <c r="G5" s="3">
        <v>21423000</v>
      </c>
      <c r="H5" s="3">
        <v>22856000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24230000</v>
      </c>
      <c r="G7" s="4">
        <f>SUM(G8:G19)</f>
        <v>21319000</v>
      </c>
      <c r="H7" s="4">
        <f>SUM(H8:H19)</f>
        <v>20359000</v>
      </c>
    </row>
    <row r="8" spans="1:8" ht="13" x14ac:dyDescent="0.3">
      <c r="A8" s="22"/>
      <c r="B8" s="22"/>
      <c r="C8" s="22"/>
      <c r="D8" s="22"/>
      <c r="E8" s="27" t="s">
        <v>11</v>
      </c>
      <c r="F8" s="11">
        <v>6870000</v>
      </c>
      <c r="G8" s="11">
        <v>6960000</v>
      </c>
      <c r="H8" s="11">
        <v>7065000</v>
      </c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/>
      <c r="G11" s="11">
        <v>4000000</v>
      </c>
      <c r="H11" s="11">
        <v>4180000</v>
      </c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>
        <v>17360000</v>
      </c>
      <c r="G16" s="11">
        <v>10359000</v>
      </c>
      <c r="H16" s="11">
        <v>9114000</v>
      </c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2824000</v>
      </c>
      <c r="G20" s="3">
        <f>SUM(G21:G29)</f>
        <v>1800000</v>
      </c>
      <c r="H20" s="3">
        <f>SUM(H21:H29)</f>
        <v>1805000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1750000</v>
      </c>
      <c r="G21" s="19">
        <v>1800000</v>
      </c>
      <c r="H21" s="19">
        <v>1805000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1074000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/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47193000</v>
      </c>
      <c r="G30" s="18">
        <f>+G5+G6+G7+G20</f>
        <v>44542000</v>
      </c>
      <c r="H30" s="18">
        <f>+H5+H6+H7+H20</f>
        <v>45020000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/>
      <c r="G34" s="11"/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0</v>
      </c>
      <c r="G41" s="31">
        <f>+G32+G39</f>
        <v>0</v>
      </c>
      <c r="H41" s="31">
        <f>+H32+H39</f>
        <v>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47193000</v>
      </c>
      <c r="G42" s="31">
        <f>+G30+G41</f>
        <v>44542000</v>
      </c>
      <c r="H42" s="31">
        <f>+H30+H41</f>
        <v>45020000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1739000</v>
      </c>
      <c r="G45" s="4">
        <f>SUM(G47+G53+G60+G66+G73+G79+G85+G91+G98+G108+G115+G121)</f>
        <v>1762000</v>
      </c>
      <c r="H45" s="4">
        <f>SUM(H47+H53+H60+H66+H73+H79+H85+H91+H98+H108+H115+H121)</f>
        <v>1835000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0</v>
      </c>
      <c r="G66" s="3">
        <f>SUM(G67:G71)</f>
        <v>0</v>
      </c>
      <c r="H66" s="3">
        <f>SUM(H67:H71)</f>
        <v>0</v>
      </c>
    </row>
    <row r="67" spans="1:8" ht="13" x14ac:dyDescent="0.25">
      <c r="A67" s="22"/>
      <c r="B67" s="22"/>
      <c r="C67" s="22"/>
      <c r="D67" s="22"/>
      <c r="E67" s="38" t="s">
        <v>84</v>
      </c>
      <c r="F67" s="7"/>
      <c r="G67" s="8"/>
      <c r="H67" s="9"/>
    </row>
    <row r="68" spans="1:8" ht="13" x14ac:dyDescent="0.25">
      <c r="A68" s="22"/>
      <c r="B68" s="22"/>
      <c r="C68" s="22"/>
      <c r="D68" s="22"/>
      <c r="E68" s="38" t="s">
        <v>85</v>
      </c>
      <c r="F68" s="10"/>
      <c r="G68" s="11"/>
      <c r="H68" s="12"/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/>
      <c r="G70" s="11"/>
      <c r="H70" s="12"/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/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50000</v>
      </c>
      <c r="G79" s="3">
        <f>SUM(G80:G83)</f>
        <v>50000</v>
      </c>
      <c r="H79" s="3">
        <f>SUM(H80:H83)</f>
        <v>50000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>
        <v>50000</v>
      </c>
      <c r="G81" s="11">
        <v>50000</v>
      </c>
      <c r="H81" s="12">
        <v>50000</v>
      </c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1595000</v>
      </c>
      <c r="G91" s="3">
        <f t="shared" ref="G91:H91" si="0">SUM(G92:G96)</f>
        <v>1618000</v>
      </c>
      <c r="H91" s="3">
        <f t="shared" si="0"/>
        <v>1691000</v>
      </c>
    </row>
    <row r="92" spans="1:8" ht="13" x14ac:dyDescent="0.25">
      <c r="A92" s="22"/>
      <c r="B92" s="22"/>
      <c r="C92" s="22"/>
      <c r="D92" s="22"/>
      <c r="E92" s="39" t="s">
        <v>120</v>
      </c>
      <c r="F92" s="7">
        <v>1595000</v>
      </c>
      <c r="G92" s="8">
        <v>1618000</v>
      </c>
      <c r="H92" s="9">
        <v>1691000</v>
      </c>
    </row>
    <row r="93" spans="1:8" ht="13" x14ac:dyDescent="0.25">
      <c r="A93" s="22"/>
      <c r="B93" s="22"/>
      <c r="C93" s="22"/>
      <c r="D93" s="22"/>
      <c r="E93" s="39" t="s">
        <v>93</v>
      </c>
      <c r="F93" s="10"/>
      <c r="G93" s="11"/>
      <c r="H93" s="12"/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94000</v>
      </c>
      <c r="G98" s="3">
        <f>SUM(G99:G106)</f>
        <v>94000</v>
      </c>
      <c r="H98" s="3">
        <f>SUM(H99:H106)</f>
        <v>94000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/>
      <c r="G102" s="11"/>
      <c r="H102" s="12"/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94000</v>
      </c>
      <c r="G105" s="11">
        <v>94000</v>
      </c>
      <c r="H105" s="12">
        <v>94000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1739000</v>
      </c>
      <c r="G126" s="18">
        <f>SUM(G45)</f>
        <v>1762000</v>
      </c>
      <c r="H126" s="18">
        <f>SUM(H45)</f>
        <v>1835000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43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103374000</v>
      </c>
      <c r="G5" s="3">
        <v>106615000</v>
      </c>
      <c r="H5" s="3">
        <v>110061000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2707000</v>
      </c>
      <c r="G7" s="4">
        <f>SUM(G8:G19)</f>
        <v>2718000</v>
      </c>
      <c r="H7" s="4">
        <f>SUM(H8:H19)</f>
        <v>2817000</v>
      </c>
    </row>
    <row r="8" spans="1:8" ht="13" x14ac:dyDescent="0.3">
      <c r="A8" s="22"/>
      <c r="B8" s="22"/>
      <c r="C8" s="22"/>
      <c r="D8" s="22"/>
      <c r="E8" s="27" t="s">
        <v>11</v>
      </c>
      <c r="F8" s="11"/>
      <c r="G8" s="11"/>
      <c r="H8" s="11"/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/>
      <c r="G11" s="11"/>
      <c r="H11" s="11"/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>
        <v>2707000</v>
      </c>
      <c r="G13" s="19">
        <v>2718000</v>
      </c>
      <c r="H13" s="19">
        <v>2817000</v>
      </c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/>
      <c r="G16" s="11"/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2194000</v>
      </c>
      <c r="G20" s="3">
        <f>SUM(G21:G29)</f>
        <v>1000000</v>
      </c>
      <c r="H20" s="3">
        <f>SUM(H21:H29)</f>
        <v>1000000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1000000</v>
      </c>
      <c r="G21" s="19">
        <v>1000000</v>
      </c>
      <c r="H21" s="19">
        <v>1000000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1194000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/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108275000</v>
      </c>
      <c r="G30" s="18">
        <f>+G5+G6+G7+G20</f>
        <v>110333000</v>
      </c>
      <c r="H30" s="18">
        <f>+H5+H6+H7+H20</f>
        <v>113878000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/>
      <c r="G34" s="11"/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0</v>
      </c>
      <c r="G41" s="31">
        <f>+G32+G39</f>
        <v>0</v>
      </c>
      <c r="H41" s="31">
        <f>+H32+H39</f>
        <v>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108275000</v>
      </c>
      <c r="G42" s="31">
        <f>+G30+G41</f>
        <v>110333000</v>
      </c>
      <c r="H42" s="31">
        <f>+H30+H41</f>
        <v>113878000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2396000</v>
      </c>
      <c r="G45" s="4">
        <f>SUM(G47+G53+G60+G66+G73+G79+G85+G91+G98+G108+G115+G121)</f>
        <v>1635000</v>
      </c>
      <c r="H45" s="4">
        <f>SUM(H47+H53+H60+H66+H73+H79+H85+H91+H98+H108+H115+H121)</f>
        <v>1697000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1500000</v>
      </c>
      <c r="G53" s="3">
        <f>SUM(G54:G58)</f>
        <v>1560000</v>
      </c>
      <c r="H53" s="3">
        <f>SUM(H54:H58)</f>
        <v>1622000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>
        <v>1500000</v>
      </c>
      <c r="G56" s="11">
        <v>1560000</v>
      </c>
      <c r="H56" s="12">
        <v>1622000</v>
      </c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0</v>
      </c>
      <c r="G66" s="3">
        <f>SUM(G67:G71)</f>
        <v>0</v>
      </c>
      <c r="H66" s="3">
        <f>SUM(H67:H71)</f>
        <v>0</v>
      </c>
    </row>
    <row r="67" spans="1:8" ht="13" x14ac:dyDescent="0.25">
      <c r="A67" s="22"/>
      <c r="B67" s="22"/>
      <c r="C67" s="22"/>
      <c r="D67" s="22"/>
      <c r="E67" s="38" t="s">
        <v>84</v>
      </c>
      <c r="F67" s="7"/>
      <c r="G67" s="8"/>
      <c r="H67" s="9"/>
    </row>
    <row r="68" spans="1:8" ht="13" x14ac:dyDescent="0.25">
      <c r="A68" s="22"/>
      <c r="B68" s="22"/>
      <c r="C68" s="22"/>
      <c r="D68" s="22"/>
      <c r="E68" s="38" t="s">
        <v>85</v>
      </c>
      <c r="F68" s="10"/>
      <c r="G68" s="11"/>
      <c r="H68" s="12"/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/>
      <c r="G70" s="11"/>
      <c r="H70" s="12"/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/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0</v>
      </c>
      <c r="G79" s="3">
        <f>SUM(G80:G83)</f>
        <v>0</v>
      </c>
      <c r="H79" s="3">
        <f>SUM(H80:H83)</f>
        <v>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/>
      <c r="G81" s="11"/>
      <c r="H81" s="12"/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0</v>
      </c>
      <c r="G91" s="3">
        <f t="shared" ref="G91:H91" si="0">SUM(G92:G96)</f>
        <v>0</v>
      </c>
      <c r="H91" s="3">
        <f t="shared" si="0"/>
        <v>0</v>
      </c>
    </row>
    <row r="92" spans="1:8" ht="13" x14ac:dyDescent="0.25">
      <c r="A92" s="22"/>
      <c r="B92" s="22"/>
      <c r="C92" s="22"/>
      <c r="D92" s="22"/>
      <c r="E92" s="39" t="s">
        <v>120</v>
      </c>
      <c r="F92" s="7"/>
      <c r="G92" s="8"/>
      <c r="H92" s="9"/>
    </row>
    <row r="93" spans="1:8" ht="13" x14ac:dyDescent="0.25">
      <c r="A93" s="22"/>
      <c r="B93" s="22"/>
      <c r="C93" s="22"/>
      <c r="D93" s="22"/>
      <c r="E93" s="39" t="s">
        <v>93</v>
      </c>
      <c r="F93" s="10"/>
      <c r="G93" s="11"/>
      <c r="H93" s="12"/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896000</v>
      </c>
      <c r="G98" s="3">
        <f>SUM(G99:G106)</f>
        <v>75000</v>
      </c>
      <c r="H98" s="3">
        <f>SUM(H99:H106)</f>
        <v>75000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>
        <v>821000</v>
      </c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/>
      <c r="G102" s="11"/>
      <c r="H102" s="12"/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75000</v>
      </c>
      <c r="G105" s="11">
        <v>75000</v>
      </c>
      <c r="H105" s="12">
        <v>75000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2396000</v>
      </c>
      <c r="G126" s="18">
        <f>SUM(G45)</f>
        <v>1635000</v>
      </c>
      <c r="H126" s="18">
        <f>SUM(H45)</f>
        <v>1697000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70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26548000</v>
      </c>
      <c r="G5" s="3">
        <v>28467000</v>
      </c>
      <c r="H5" s="3">
        <v>30575000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14508000</v>
      </c>
      <c r="G7" s="4">
        <f>SUM(G8:G19)</f>
        <v>14774000</v>
      </c>
      <c r="H7" s="4">
        <f>SUM(H8:H19)</f>
        <v>12429000</v>
      </c>
    </row>
    <row r="8" spans="1:8" ht="13" x14ac:dyDescent="0.3">
      <c r="A8" s="22"/>
      <c r="B8" s="22"/>
      <c r="C8" s="22"/>
      <c r="D8" s="22"/>
      <c r="E8" s="27" t="s">
        <v>11</v>
      </c>
      <c r="F8" s="11">
        <v>7956000</v>
      </c>
      <c r="G8" s="11">
        <v>8098000</v>
      </c>
      <c r="H8" s="11">
        <v>8249000</v>
      </c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/>
      <c r="G11" s="11">
        <v>4000000</v>
      </c>
      <c r="H11" s="11">
        <v>4180000</v>
      </c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>
        <v>6552000</v>
      </c>
      <c r="G16" s="11">
        <v>2676000</v>
      </c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2887000</v>
      </c>
      <c r="G20" s="3">
        <f>SUM(G21:G29)</f>
        <v>1700000</v>
      </c>
      <c r="H20" s="3">
        <f>SUM(H21:H29)</f>
        <v>1700000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1650000</v>
      </c>
      <c r="G21" s="19">
        <v>1700000</v>
      </c>
      <c r="H21" s="19">
        <v>1700000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1237000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/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43943000</v>
      </c>
      <c r="G30" s="18">
        <f>+G5+G6+G7+G20</f>
        <v>44941000</v>
      </c>
      <c r="H30" s="18">
        <f>+H5+H6+H7+H20</f>
        <v>44704000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/>
      <c r="G34" s="11"/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0</v>
      </c>
      <c r="G41" s="31">
        <f>+G32+G39</f>
        <v>0</v>
      </c>
      <c r="H41" s="31">
        <f>+H32+H39</f>
        <v>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43943000</v>
      </c>
      <c r="G42" s="31">
        <f>+G30+G41</f>
        <v>44941000</v>
      </c>
      <c r="H42" s="31">
        <f>+H30+H41</f>
        <v>44704000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2203000</v>
      </c>
      <c r="G45" s="4">
        <f>SUM(G47+G53+G60+G66+G73+G79+G85+G91+G98+G108+G115+G121)</f>
        <v>956000</v>
      </c>
      <c r="H45" s="4">
        <f>SUM(H47+H53+H60+H66+H73+H79+H85+H91+H98+H108+H115+H121)</f>
        <v>994000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0</v>
      </c>
      <c r="G66" s="3">
        <f>SUM(G67:G71)</f>
        <v>0</v>
      </c>
      <c r="H66" s="3">
        <f>SUM(H67:H71)</f>
        <v>0</v>
      </c>
    </row>
    <row r="67" spans="1:8" ht="13" x14ac:dyDescent="0.25">
      <c r="A67" s="22"/>
      <c r="B67" s="22"/>
      <c r="C67" s="22"/>
      <c r="D67" s="22"/>
      <c r="E67" s="38" t="s">
        <v>84</v>
      </c>
      <c r="F67" s="7"/>
      <c r="G67" s="8"/>
      <c r="H67" s="9"/>
    </row>
    <row r="68" spans="1:8" ht="13" x14ac:dyDescent="0.25">
      <c r="A68" s="22"/>
      <c r="B68" s="22"/>
      <c r="C68" s="22"/>
      <c r="D68" s="22"/>
      <c r="E68" s="38" t="s">
        <v>85</v>
      </c>
      <c r="F68" s="10"/>
      <c r="G68" s="11"/>
      <c r="H68" s="12"/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/>
      <c r="G70" s="11"/>
      <c r="H70" s="12"/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/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50000</v>
      </c>
      <c r="G79" s="3">
        <f>SUM(G80:G83)</f>
        <v>50000</v>
      </c>
      <c r="H79" s="3">
        <f>SUM(H80:H83)</f>
        <v>50000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>
        <v>50000</v>
      </c>
      <c r="G81" s="11">
        <v>50000</v>
      </c>
      <c r="H81" s="12">
        <v>50000</v>
      </c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1947000</v>
      </c>
      <c r="G91" s="3">
        <f t="shared" ref="G91:H91" si="0">SUM(G92:G96)</f>
        <v>850000</v>
      </c>
      <c r="H91" s="3">
        <f t="shared" si="0"/>
        <v>888000</v>
      </c>
    </row>
    <row r="92" spans="1:8" ht="13" x14ac:dyDescent="0.25">
      <c r="A92" s="22"/>
      <c r="B92" s="22"/>
      <c r="C92" s="22"/>
      <c r="D92" s="22"/>
      <c r="E92" s="39" t="s">
        <v>120</v>
      </c>
      <c r="F92" s="7">
        <v>1947000</v>
      </c>
      <c r="G92" s="8">
        <v>850000</v>
      </c>
      <c r="H92" s="9">
        <v>888000</v>
      </c>
    </row>
    <row r="93" spans="1:8" ht="13" x14ac:dyDescent="0.25">
      <c r="A93" s="22"/>
      <c r="B93" s="22"/>
      <c r="C93" s="22"/>
      <c r="D93" s="22"/>
      <c r="E93" s="39" t="s">
        <v>93</v>
      </c>
      <c r="F93" s="10"/>
      <c r="G93" s="11"/>
      <c r="H93" s="12"/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206000</v>
      </c>
      <c r="G98" s="3">
        <f>SUM(G99:G106)</f>
        <v>56000</v>
      </c>
      <c r="H98" s="3">
        <f>SUM(H99:H106)</f>
        <v>56000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>
        <v>150000</v>
      </c>
      <c r="G102" s="11"/>
      <c r="H102" s="12"/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56000</v>
      </c>
      <c r="G105" s="11">
        <v>56000</v>
      </c>
      <c r="H105" s="12">
        <v>56000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2203000</v>
      </c>
      <c r="G126" s="18">
        <f>SUM(G45)</f>
        <v>956000</v>
      </c>
      <c r="H126" s="18">
        <f>SUM(H45)</f>
        <v>994000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71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77265000</v>
      </c>
      <c r="G5" s="3">
        <v>82700000</v>
      </c>
      <c r="H5" s="3">
        <v>88606000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54792000</v>
      </c>
      <c r="G7" s="4">
        <f>SUM(G8:G19)</f>
        <v>22849000</v>
      </c>
      <c r="H7" s="4">
        <f>SUM(H8:H19)</f>
        <v>23712000</v>
      </c>
    </row>
    <row r="8" spans="1:8" ht="13" x14ac:dyDescent="0.3">
      <c r="A8" s="22"/>
      <c r="B8" s="22"/>
      <c r="C8" s="22"/>
      <c r="D8" s="22"/>
      <c r="E8" s="27" t="s">
        <v>11</v>
      </c>
      <c r="F8" s="11">
        <v>15353000</v>
      </c>
      <c r="G8" s="11">
        <v>15849000</v>
      </c>
      <c r="H8" s="11">
        <v>16377000</v>
      </c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>
        <v>11000000</v>
      </c>
      <c r="G11" s="11">
        <v>7000000</v>
      </c>
      <c r="H11" s="11">
        <v>7335000</v>
      </c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>
        <v>28439000</v>
      </c>
      <c r="G16" s="11"/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3221000</v>
      </c>
      <c r="G20" s="3">
        <f>SUM(G21:G29)</f>
        <v>2185000</v>
      </c>
      <c r="H20" s="3">
        <f>SUM(H21:H29)</f>
        <v>2185000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2085000</v>
      </c>
      <c r="G21" s="19">
        <v>2185000</v>
      </c>
      <c r="H21" s="19">
        <v>2185000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1136000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/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135278000</v>
      </c>
      <c r="G30" s="18">
        <f>+G5+G6+G7+G20</f>
        <v>107734000</v>
      </c>
      <c r="H30" s="18">
        <f>+H5+H6+H7+H20</f>
        <v>114503000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/>
      <c r="G34" s="11"/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0</v>
      </c>
      <c r="G41" s="31">
        <f>+G32+G39</f>
        <v>0</v>
      </c>
      <c r="H41" s="31">
        <f>+H32+H39</f>
        <v>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135278000</v>
      </c>
      <c r="G42" s="31">
        <f>+G30+G41</f>
        <v>107734000</v>
      </c>
      <c r="H42" s="31">
        <f>+H30+H41</f>
        <v>114503000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8058000</v>
      </c>
      <c r="G45" s="4">
        <f>SUM(G47+G53+G60+G66+G73+G79+G85+G91+G98+G108+G115+G121)</f>
        <v>7625000</v>
      </c>
      <c r="H45" s="4">
        <f>SUM(H47+H53+H60+H66+H73+H79+H85+H91+H98+H108+H115+H121)</f>
        <v>4717000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1106000</v>
      </c>
      <c r="G66" s="3">
        <f>SUM(G67:G71)</f>
        <v>2932000</v>
      </c>
      <c r="H66" s="3">
        <f>SUM(H67:H71)</f>
        <v>0</v>
      </c>
    </row>
    <row r="67" spans="1:8" ht="13" x14ac:dyDescent="0.25">
      <c r="A67" s="22"/>
      <c r="B67" s="22"/>
      <c r="C67" s="22"/>
      <c r="D67" s="22"/>
      <c r="E67" s="38" t="s">
        <v>84</v>
      </c>
      <c r="F67" s="7">
        <v>850000</v>
      </c>
      <c r="G67" s="8">
        <v>2932000</v>
      </c>
      <c r="H67" s="9"/>
    </row>
    <row r="68" spans="1:8" ht="13" x14ac:dyDescent="0.25">
      <c r="A68" s="22"/>
      <c r="B68" s="22"/>
      <c r="C68" s="22"/>
      <c r="D68" s="22"/>
      <c r="E68" s="38" t="s">
        <v>85</v>
      </c>
      <c r="F68" s="10">
        <v>256000</v>
      </c>
      <c r="G68" s="11"/>
      <c r="H68" s="12"/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/>
      <c r="G70" s="11"/>
      <c r="H70" s="12"/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/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50000</v>
      </c>
      <c r="G79" s="3">
        <f>SUM(G80:G83)</f>
        <v>50000</v>
      </c>
      <c r="H79" s="3">
        <f>SUM(H80:H83)</f>
        <v>50000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>
        <v>50000</v>
      </c>
      <c r="G81" s="11">
        <v>50000</v>
      </c>
      <c r="H81" s="12">
        <v>50000</v>
      </c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6679000</v>
      </c>
      <c r="G91" s="3">
        <f t="shared" ref="G91:H91" si="0">SUM(G92:G96)</f>
        <v>4274000</v>
      </c>
      <c r="H91" s="3">
        <f t="shared" si="0"/>
        <v>4444000</v>
      </c>
    </row>
    <row r="92" spans="1:8" ht="13" x14ac:dyDescent="0.25">
      <c r="A92" s="22"/>
      <c r="B92" s="22"/>
      <c r="C92" s="22"/>
      <c r="D92" s="22"/>
      <c r="E92" s="39" t="s">
        <v>120</v>
      </c>
      <c r="F92" s="7">
        <v>6679000</v>
      </c>
      <c r="G92" s="8">
        <v>4274000</v>
      </c>
      <c r="H92" s="9">
        <v>4444000</v>
      </c>
    </row>
    <row r="93" spans="1:8" ht="13" x14ac:dyDescent="0.25">
      <c r="A93" s="22"/>
      <c r="B93" s="22"/>
      <c r="C93" s="22"/>
      <c r="D93" s="22"/>
      <c r="E93" s="39" t="s">
        <v>93</v>
      </c>
      <c r="F93" s="10"/>
      <c r="G93" s="11"/>
      <c r="H93" s="12"/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223000</v>
      </c>
      <c r="G98" s="3">
        <f>SUM(G99:G106)</f>
        <v>369000</v>
      </c>
      <c r="H98" s="3">
        <f>SUM(H99:H106)</f>
        <v>223000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/>
      <c r="G102" s="11">
        <v>146000</v>
      </c>
      <c r="H102" s="12"/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223000</v>
      </c>
      <c r="G105" s="11">
        <v>223000</v>
      </c>
      <c r="H105" s="12">
        <v>223000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8058000</v>
      </c>
      <c r="G126" s="18">
        <f>SUM(G45)</f>
        <v>7625000</v>
      </c>
      <c r="H126" s="18">
        <f>SUM(H45)</f>
        <v>4717000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2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44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251295000</v>
      </c>
      <c r="G5" s="3">
        <v>256921000</v>
      </c>
      <c r="H5" s="3">
        <v>262730000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2877000</v>
      </c>
      <c r="G7" s="4">
        <f>SUM(G8:G19)</f>
        <v>2888000</v>
      </c>
      <c r="H7" s="4">
        <f>SUM(H8:H19)</f>
        <v>2992000</v>
      </c>
    </row>
    <row r="8" spans="1:8" ht="13" x14ac:dyDescent="0.3">
      <c r="A8" s="22"/>
      <c r="B8" s="22"/>
      <c r="C8" s="22"/>
      <c r="D8" s="22"/>
      <c r="E8" s="27" t="s">
        <v>11</v>
      </c>
      <c r="F8" s="11"/>
      <c r="G8" s="11"/>
      <c r="H8" s="11"/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/>
      <c r="G11" s="11"/>
      <c r="H11" s="11"/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>
        <v>2877000</v>
      </c>
      <c r="G13" s="19">
        <v>2888000</v>
      </c>
      <c r="H13" s="19">
        <v>2992000</v>
      </c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/>
      <c r="G16" s="11"/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2369000</v>
      </c>
      <c r="G20" s="3">
        <f>SUM(G21:G29)</f>
        <v>1000000</v>
      </c>
      <c r="H20" s="3">
        <f>SUM(H21:H29)</f>
        <v>1000000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1000000</v>
      </c>
      <c r="G21" s="19">
        <v>1000000</v>
      </c>
      <c r="H21" s="19">
        <v>1000000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1369000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/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256541000</v>
      </c>
      <c r="G30" s="18">
        <f>+G5+G6+G7+G20</f>
        <v>260809000</v>
      </c>
      <c r="H30" s="18">
        <f>+H5+H6+H7+H20</f>
        <v>266722000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/>
      <c r="G34" s="11"/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0</v>
      </c>
      <c r="G41" s="31">
        <f>+G32+G39</f>
        <v>0</v>
      </c>
      <c r="H41" s="31">
        <f>+H32+H39</f>
        <v>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256541000</v>
      </c>
      <c r="G42" s="31">
        <f>+G30+G41</f>
        <v>260809000</v>
      </c>
      <c r="H42" s="31">
        <f>+H30+H41</f>
        <v>266722000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1575000</v>
      </c>
      <c r="G45" s="4">
        <f>SUM(G47+G53+G60+G66+G73+G79+G85+G91+G98+G108+G115+G121)</f>
        <v>1635000</v>
      </c>
      <c r="H45" s="4">
        <f>SUM(H47+H53+H60+H66+H73+H79+H85+H91+H98+H108+H115+H121)</f>
        <v>2637000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1500000</v>
      </c>
      <c r="G53" s="3">
        <f>SUM(G54:G58)</f>
        <v>1560000</v>
      </c>
      <c r="H53" s="3">
        <f>SUM(H54:H58)</f>
        <v>1622000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>
        <v>1500000</v>
      </c>
      <c r="G56" s="11">
        <v>1560000</v>
      </c>
      <c r="H56" s="12">
        <v>1622000</v>
      </c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0</v>
      </c>
      <c r="G66" s="3">
        <f>SUM(G67:G71)</f>
        <v>0</v>
      </c>
      <c r="H66" s="3">
        <f>SUM(H67:H71)</f>
        <v>0</v>
      </c>
    </row>
    <row r="67" spans="1:8" ht="13" x14ac:dyDescent="0.25">
      <c r="A67" s="22"/>
      <c r="B67" s="22"/>
      <c r="C67" s="22"/>
      <c r="D67" s="22"/>
      <c r="E67" s="38" t="s">
        <v>84</v>
      </c>
      <c r="F67" s="7"/>
      <c r="G67" s="8"/>
      <c r="H67" s="9"/>
    </row>
    <row r="68" spans="1:8" ht="13" x14ac:dyDescent="0.25">
      <c r="A68" s="22"/>
      <c r="B68" s="22"/>
      <c r="C68" s="22"/>
      <c r="D68" s="22"/>
      <c r="E68" s="38" t="s">
        <v>85</v>
      </c>
      <c r="F68" s="10"/>
      <c r="G68" s="11"/>
      <c r="H68" s="12"/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/>
      <c r="G70" s="11"/>
      <c r="H70" s="12"/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/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0</v>
      </c>
      <c r="G79" s="3">
        <f>SUM(G80:G83)</f>
        <v>0</v>
      </c>
      <c r="H79" s="3">
        <f>SUM(H80:H83)</f>
        <v>940000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>
        <v>940000</v>
      </c>
    </row>
    <row r="81" spans="1:8" ht="13" x14ac:dyDescent="0.25">
      <c r="A81" s="22"/>
      <c r="B81" s="22"/>
      <c r="C81" s="22"/>
      <c r="D81" s="22"/>
      <c r="E81" s="39" t="s">
        <v>90</v>
      </c>
      <c r="F81" s="10"/>
      <c r="G81" s="11"/>
      <c r="H81" s="12"/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0</v>
      </c>
      <c r="G91" s="3">
        <f t="shared" ref="G91:H91" si="0">SUM(G92:G96)</f>
        <v>0</v>
      </c>
      <c r="H91" s="3">
        <f t="shared" si="0"/>
        <v>0</v>
      </c>
    </row>
    <row r="92" spans="1:8" ht="13" x14ac:dyDescent="0.25">
      <c r="A92" s="22"/>
      <c r="B92" s="22"/>
      <c r="C92" s="22"/>
      <c r="D92" s="22"/>
      <c r="E92" s="39" t="s">
        <v>120</v>
      </c>
      <c r="F92" s="7"/>
      <c r="G92" s="8"/>
      <c r="H92" s="9"/>
    </row>
    <row r="93" spans="1:8" ht="13" x14ac:dyDescent="0.25">
      <c r="A93" s="22"/>
      <c r="B93" s="22"/>
      <c r="C93" s="22"/>
      <c r="D93" s="22"/>
      <c r="E93" s="39" t="s">
        <v>93</v>
      </c>
      <c r="F93" s="10"/>
      <c r="G93" s="11"/>
      <c r="H93" s="12"/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75000</v>
      </c>
      <c r="G98" s="3">
        <f>SUM(G99:G106)</f>
        <v>75000</v>
      </c>
      <c r="H98" s="3">
        <f>SUM(H99:H106)</f>
        <v>75000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/>
      <c r="G102" s="11"/>
      <c r="H102" s="12"/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75000</v>
      </c>
      <c r="G105" s="11">
        <v>75000</v>
      </c>
      <c r="H105" s="12">
        <v>75000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1575000</v>
      </c>
      <c r="G126" s="18">
        <f>SUM(G45)</f>
        <v>1635000</v>
      </c>
      <c r="H126" s="18">
        <f>SUM(H45)</f>
        <v>2637000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45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81486000</v>
      </c>
      <c r="G5" s="3">
        <v>84267000</v>
      </c>
      <c r="H5" s="3">
        <v>87234000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2835000</v>
      </c>
      <c r="G7" s="4">
        <f>SUM(G8:G19)</f>
        <v>2846000</v>
      </c>
      <c r="H7" s="4">
        <f>SUM(H8:H19)</f>
        <v>2950000</v>
      </c>
    </row>
    <row r="8" spans="1:8" ht="13" x14ac:dyDescent="0.3">
      <c r="A8" s="22"/>
      <c r="B8" s="22"/>
      <c r="C8" s="22"/>
      <c r="D8" s="22"/>
      <c r="E8" s="27" t="s">
        <v>11</v>
      </c>
      <c r="F8" s="11"/>
      <c r="G8" s="11"/>
      <c r="H8" s="11"/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/>
      <c r="G11" s="11"/>
      <c r="H11" s="11"/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>
        <v>2835000</v>
      </c>
      <c r="G13" s="19">
        <v>2846000</v>
      </c>
      <c r="H13" s="19">
        <v>2950000</v>
      </c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/>
      <c r="G16" s="11"/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2123000</v>
      </c>
      <c r="G20" s="3">
        <f>SUM(G21:G29)</f>
        <v>1000000</v>
      </c>
      <c r="H20" s="3">
        <f>SUM(H21:H29)</f>
        <v>1000000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1000000</v>
      </c>
      <c r="G21" s="19">
        <v>1000000</v>
      </c>
      <c r="H21" s="19">
        <v>1000000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1123000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/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86444000</v>
      </c>
      <c r="G30" s="18">
        <f>+G5+G6+G7+G20</f>
        <v>88113000</v>
      </c>
      <c r="H30" s="18">
        <f>+H5+H6+H7+H20</f>
        <v>91184000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/>
      <c r="G34" s="11"/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0</v>
      </c>
      <c r="G41" s="31">
        <f>+G32+G39</f>
        <v>0</v>
      </c>
      <c r="H41" s="31">
        <f>+H32+H39</f>
        <v>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86444000</v>
      </c>
      <c r="G42" s="31">
        <f>+G30+G41</f>
        <v>88113000</v>
      </c>
      <c r="H42" s="31">
        <f>+H30+H41</f>
        <v>91184000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1556000</v>
      </c>
      <c r="G45" s="4">
        <f>SUM(G47+G53+G60+G66+G73+G79+G85+G91+G98+G108+G115+G121)</f>
        <v>1616000</v>
      </c>
      <c r="H45" s="4">
        <f>SUM(H47+H53+H60+H66+H73+H79+H85+H91+H98+H108+H115+H121)</f>
        <v>1678000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1500000</v>
      </c>
      <c r="G53" s="3">
        <f>SUM(G54:G58)</f>
        <v>1560000</v>
      </c>
      <c r="H53" s="3">
        <f>SUM(H54:H58)</f>
        <v>1622000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>
        <v>1500000</v>
      </c>
      <c r="G56" s="11">
        <v>1560000</v>
      </c>
      <c r="H56" s="12">
        <v>1622000</v>
      </c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0</v>
      </c>
      <c r="G66" s="3">
        <f>SUM(G67:G71)</f>
        <v>0</v>
      </c>
      <c r="H66" s="3">
        <f>SUM(H67:H71)</f>
        <v>0</v>
      </c>
    </row>
    <row r="67" spans="1:8" ht="13" x14ac:dyDescent="0.25">
      <c r="A67" s="22"/>
      <c r="B67" s="22"/>
      <c r="C67" s="22"/>
      <c r="D67" s="22"/>
      <c r="E67" s="38" t="s">
        <v>84</v>
      </c>
      <c r="F67" s="7"/>
      <c r="G67" s="8"/>
      <c r="H67" s="9"/>
    </row>
    <row r="68" spans="1:8" ht="13" x14ac:dyDescent="0.25">
      <c r="A68" s="22"/>
      <c r="B68" s="22"/>
      <c r="C68" s="22"/>
      <c r="D68" s="22"/>
      <c r="E68" s="38" t="s">
        <v>85</v>
      </c>
      <c r="F68" s="10"/>
      <c r="G68" s="11"/>
      <c r="H68" s="12"/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/>
      <c r="G70" s="11"/>
      <c r="H70" s="12"/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/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0</v>
      </c>
      <c r="G79" s="3">
        <f>SUM(G80:G83)</f>
        <v>0</v>
      </c>
      <c r="H79" s="3">
        <f>SUM(H80:H83)</f>
        <v>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/>
      <c r="G81" s="11"/>
      <c r="H81" s="12"/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0</v>
      </c>
      <c r="G91" s="3">
        <f t="shared" ref="G91:H91" si="0">SUM(G92:G96)</f>
        <v>0</v>
      </c>
      <c r="H91" s="3">
        <f t="shared" si="0"/>
        <v>0</v>
      </c>
    </row>
    <row r="92" spans="1:8" ht="13" x14ac:dyDescent="0.25">
      <c r="A92" s="22"/>
      <c r="B92" s="22"/>
      <c r="C92" s="22"/>
      <c r="D92" s="22"/>
      <c r="E92" s="39" t="s">
        <v>120</v>
      </c>
      <c r="F92" s="7"/>
      <c r="G92" s="8"/>
      <c r="H92" s="9"/>
    </row>
    <row r="93" spans="1:8" ht="13" x14ac:dyDescent="0.25">
      <c r="A93" s="22"/>
      <c r="B93" s="22"/>
      <c r="C93" s="22"/>
      <c r="D93" s="22"/>
      <c r="E93" s="39" t="s">
        <v>93</v>
      </c>
      <c r="F93" s="10"/>
      <c r="G93" s="11"/>
      <c r="H93" s="12"/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56000</v>
      </c>
      <c r="G98" s="3">
        <f>SUM(G99:G106)</f>
        <v>56000</v>
      </c>
      <c r="H98" s="3">
        <f>SUM(H99:H106)</f>
        <v>56000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/>
      <c r="G102" s="11"/>
      <c r="H102" s="12"/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56000</v>
      </c>
      <c r="G105" s="11">
        <v>56000</v>
      </c>
      <c r="H105" s="12">
        <v>56000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1556000</v>
      </c>
      <c r="G126" s="18">
        <f>SUM(G45)</f>
        <v>1616000</v>
      </c>
      <c r="H126" s="18">
        <f>SUM(H45)</f>
        <v>1678000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46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172721000</v>
      </c>
      <c r="G5" s="3">
        <v>177411000</v>
      </c>
      <c r="H5" s="3">
        <v>182329000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2594000</v>
      </c>
      <c r="G7" s="4">
        <f>SUM(G8:G19)</f>
        <v>2604000</v>
      </c>
      <c r="H7" s="4">
        <f>SUM(H8:H19)</f>
        <v>2699000</v>
      </c>
    </row>
    <row r="8" spans="1:8" ht="13" x14ac:dyDescent="0.3">
      <c r="A8" s="22"/>
      <c r="B8" s="22"/>
      <c r="C8" s="22"/>
      <c r="D8" s="22"/>
      <c r="E8" s="27" t="s">
        <v>11</v>
      </c>
      <c r="F8" s="11"/>
      <c r="G8" s="11"/>
      <c r="H8" s="11"/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/>
      <c r="G11" s="11"/>
      <c r="H11" s="11"/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>
        <v>2594000</v>
      </c>
      <c r="G13" s="19">
        <v>2604000</v>
      </c>
      <c r="H13" s="19">
        <v>2699000</v>
      </c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/>
      <c r="G16" s="11"/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8440000</v>
      </c>
      <c r="G20" s="3">
        <f>SUM(G21:G29)</f>
        <v>5000000</v>
      </c>
      <c r="H20" s="3">
        <f>SUM(H21:H29)</f>
        <v>6000000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1000000</v>
      </c>
      <c r="G21" s="19">
        <v>1000000</v>
      </c>
      <c r="H21" s="19">
        <v>1000000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2440000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>
        <v>5000000</v>
      </c>
      <c r="G26" s="11">
        <v>4000000</v>
      </c>
      <c r="H26" s="11">
        <v>5000000</v>
      </c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183755000</v>
      </c>
      <c r="G30" s="18">
        <f>+G5+G6+G7+G20</f>
        <v>185015000</v>
      </c>
      <c r="H30" s="18">
        <f>+H5+H6+H7+H20</f>
        <v>191028000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/>
      <c r="G34" s="11"/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1405000</v>
      </c>
      <c r="G39" s="3">
        <f>SUM(G40:G40)</f>
        <v>1200000</v>
      </c>
      <c r="H39" s="3">
        <f>SUM(H40:H40)</f>
        <v>1200000</v>
      </c>
    </row>
    <row r="40" spans="1:8" ht="13" x14ac:dyDescent="0.3">
      <c r="A40" s="22"/>
      <c r="B40" s="22"/>
      <c r="C40" s="22"/>
      <c r="D40" s="22"/>
      <c r="E40" s="27" t="s">
        <v>25</v>
      </c>
      <c r="F40" s="19">
        <v>1405000</v>
      </c>
      <c r="G40" s="19">
        <v>1200000</v>
      </c>
      <c r="H40" s="19">
        <v>1200000</v>
      </c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1405000</v>
      </c>
      <c r="G41" s="31">
        <f>+G32+G39</f>
        <v>1200000</v>
      </c>
      <c r="H41" s="31">
        <f>+H32+H39</f>
        <v>1200000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185160000</v>
      </c>
      <c r="G42" s="31">
        <f>+G30+G41</f>
        <v>186215000</v>
      </c>
      <c r="H42" s="31">
        <f>+H30+H41</f>
        <v>192228000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6500000</v>
      </c>
      <c r="G45" s="4">
        <f>SUM(G47+G53+G60+G66+G73+G79+G85+G91+G98+G108+G115+G121)</f>
        <v>7541000</v>
      </c>
      <c r="H45" s="4">
        <f>SUM(H47+H53+H60+H66+H73+H79+H85+H91+H98+H108+H115+H121)</f>
        <v>7562000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1500000</v>
      </c>
      <c r="G53" s="3">
        <f>SUM(G54:G58)</f>
        <v>1560000</v>
      </c>
      <c r="H53" s="3">
        <f>SUM(H54:H58)</f>
        <v>1622000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>
        <v>1500000</v>
      </c>
      <c r="G56" s="11">
        <v>1560000</v>
      </c>
      <c r="H56" s="12">
        <v>1622000</v>
      </c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5000000</v>
      </c>
      <c r="G66" s="3">
        <f>SUM(G67:G71)</f>
        <v>5000000</v>
      </c>
      <c r="H66" s="3">
        <f>SUM(H67:H71)</f>
        <v>5000000</v>
      </c>
    </row>
    <row r="67" spans="1:8" ht="13" x14ac:dyDescent="0.25">
      <c r="A67" s="22"/>
      <c r="B67" s="22"/>
      <c r="C67" s="22"/>
      <c r="D67" s="22"/>
      <c r="E67" s="38" t="s">
        <v>84</v>
      </c>
      <c r="F67" s="7"/>
      <c r="G67" s="8"/>
      <c r="H67" s="9"/>
    </row>
    <row r="68" spans="1:8" ht="13" x14ac:dyDescent="0.25">
      <c r="A68" s="22"/>
      <c r="B68" s="22"/>
      <c r="C68" s="22"/>
      <c r="D68" s="22"/>
      <c r="E68" s="38" t="s">
        <v>85</v>
      </c>
      <c r="F68" s="10">
        <v>5000000</v>
      </c>
      <c r="G68" s="11">
        <v>5000000</v>
      </c>
      <c r="H68" s="12">
        <v>5000000</v>
      </c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/>
      <c r="G70" s="11"/>
      <c r="H70" s="12"/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/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0</v>
      </c>
      <c r="G79" s="3">
        <f>SUM(G80:G83)</f>
        <v>0</v>
      </c>
      <c r="H79" s="3">
        <f>SUM(H80:H83)</f>
        <v>940000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>
        <v>940000</v>
      </c>
    </row>
    <row r="81" spans="1:8" ht="13" x14ac:dyDescent="0.25">
      <c r="A81" s="22"/>
      <c r="B81" s="22"/>
      <c r="C81" s="22"/>
      <c r="D81" s="22"/>
      <c r="E81" s="39" t="s">
        <v>90</v>
      </c>
      <c r="F81" s="10"/>
      <c r="G81" s="11"/>
      <c r="H81" s="12"/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0</v>
      </c>
      <c r="G91" s="3">
        <f t="shared" ref="G91:H91" si="0">SUM(G92:G96)</f>
        <v>0</v>
      </c>
      <c r="H91" s="3">
        <f t="shared" si="0"/>
        <v>0</v>
      </c>
    </row>
    <row r="92" spans="1:8" ht="13" x14ac:dyDescent="0.25">
      <c r="A92" s="22"/>
      <c r="B92" s="22"/>
      <c r="C92" s="22"/>
      <c r="D92" s="22"/>
      <c r="E92" s="39" t="s">
        <v>120</v>
      </c>
      <c r="F92" s="7"/>
      <c r="G92" s="8"/>
      <c r="H92" s="9"/>
    </row>
    <row r="93" spans="1:8" ht="13" x14ac:dyDescent="0.25">
      <c r="A93" s="22"/>
      <c r="B93" s="22"/>
      <c r="C93" s="22"/>
      <c r="D93" s="22"/>
      <c r="E93" s="39" t="s">
        <v>93</v>
      </c>
      <c r="F93" s="10"/>
      <c r="G93" s="11"/>
      <c r="H93" s="12"/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0</v>
      </c>
      <c r="G98" s="3">
        <f>SUM(G99:G106)</f>
        <v>981000</v>
      </c>
      <c r="H98" s="3">
        <f>SUM(H99:H106)</f>
        <v>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>
        <v>981000</v>
      </c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/>
      <c r="G102" s="11"/>
      <c r="H102" s="12"/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/>
      <c r="G105" s="11"/>
      <c r="H105" s="12"/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6500000</v>
      </c>
      <c r="G126" s="18">
        <f>SUM(G45)</f>
        <v>7541000</v>
      </c>
      <c r="H126" s="18">
        <f>SUM(H45)</f>
        <v>7562000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47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36456000</v>
      </c>
      <c r="G5" s="3">
        <v>37890000</v>
      </c>
      <c r="H5" s="3">
        <v>39485000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2055000</v>
      </c>
      <c r="G7" s="4">
        <f>SUM(G8:G19)</f>
        <v>2063000</v>
      </c>
      <c r="H7" s="4">
        <f>SUM(H8:H19)</f>
        <v>2137000</v>
      </c>
    </row>
    <row r="8" spans="1:8" ht="13" x14ac:dyDescent="0.3">
      <c r="A8" s="22"/>
      <c r="B8" s="22"/>
      <c r="C8" s="22"/>
      <c r="D8" s="22"/>
      <c r="E8" s="27" t="s">
        <v>11</v>
      </c>
      <c r="F8" s="11"/>
      <c r="G8" s="11"/>
      <c r="H8" s="11"/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/>
      <c r="G11" s="11"/>
      <c r="H11" s="11"/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>
        <v>2055000</v>
      </c>
      <c r="G13" s="19">
        <v>2063000</v>
      </c>
      <c r="H13" s="19">
        <v>2137000</v>
      </c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/>
      <c r="G16" s="11"/>
      <c r="H16" s="11"/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2321000</v>
      </c>
      <c r="G20" s="3">
        <f>SUM(G21:G29)</f>
        <v>1000000</v>
      </c>
      <c r="H20" s="3">
        <f>SUM(H21:H29)</f>
        <v>1000000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1000000</v>
      </c>
      <c r="G21" s="19">
        <v>1000000</v>
      </c>
      <c r="H21" s="19">
        <v>1000000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1321000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/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40832000</v>
      </c>
      <c r="G30" s="18">
        <f>+G5+G6+G7+G20</f>
        <v>40953000</v>
      </c>
      <c r="H30" s="18">
        <f>+H5+H6+H7+H20</f>
        <v>42622000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/>
      <c r="G34" s="11"/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0</v>
      </c>
      <c r="G41" s="31">
        <f>+G32+G39</f>
        <v>0</v>
      </c>
      <c r="H41" s="31">
        <f>+H32+H39</f>
        <v>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40832000</v>
      </c>
      <c r="G42" s="31">
        <f>+G30+G41</f>
        <v>40953000</v>
      </c>
      <c r="H42" s="31">
        <f>+H30+H41</f>
        <v>42622000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0</v>
      </c>
      <c r="G45" s="4">
        <f>SUM(G47+G53+G60+G66+G73+G79+G85+G91+G98+G108+G115+G121)</f>
        <v>0</v>
      </c>
      <c r="H45" s="4">
        <f>SUM(H47+H53+H60+H66+H73+H79+H85+H91+H98+H108+H115+H121)</f>
        <v>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0</v>
      </c>
      <c r="G66" s="3">
        <f>SUM(G67:G71)</f>
        <v>0</v>
      </c>
      <c r="H66" s="3">
        <f>SUM(H67:H71)</f>
        <v>0</v>
      </c>
    </row>
    <row r="67" spans="1:8" ht="13" x14ac:dyDescent="0.25">
      <c r="A67" s="22"/>
      <c r="B67" s="22"/>
      <c r="C67" s="22"/>
      <c r="D67" s="22"/>
      <c r="E67" s="38" t="s">
        <v>84</v>
      </c>
      <c r="F67" s="7"/>
      <c r="G67" s="8"/>
      <c r="H67" s="9"/>
    </row>
    <row r="68" spans="1:8" ht="13" x14ac:dyDescent="0.25">
      <c r="A68" s="22"/>
      <c r="B68" s="22"/>
      <c r="C68" s="22"/>
      <c r="D68" s="22"/>
      <c r="E68" s="38" t="s">
        <v>85</v>
      </c>
      <c r="F68" s="10"/>
      <c r="G68" s="11"/>
      <c r="H68" s="12"/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/>
      <c r="G70" s="11"/>
      <c r="H70" s="12"/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/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0</v>
      </c>
      <c r="G79" s="3">
        <f>SUM(G80:G83)</f>
        <v>0</v>
      </c>
      <c r="H79" s="3">
        <f>SUM(H80:H83)</f>
        <v>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/>
      <c r="G81" s="11"/>
      <c r="H81" s="12"/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0</v>
      </c>
      <c r="G91" s="3">
        <f t="shared" ref="G91:H91" si="0">SUM(G92:G96)</f>
        <v>0</v>
      </c>
      <c r="H91" s="3">
        <f t="shared" si="0"/>
        <v>0</v>
      </c>
    </row>
    <row r="92" spans="1:8" ht="13" x14ac:dyDescent="0.25">
      <c r="A92" s="22"/>
      <c r="B92" s="22"/>
      <c r="C92" s="22"/>
      <c r="D92" s="22"/>
      <c r="E92" s="39" t="s">
        <v>120</v>
      </c>
      <c r="F92" s="7"/>
      <c r="G92" s="8"/>
      <c r="H92" s="9"/>
    </row>
    <row r="93" spans="1:8" ht="13" x14ac:dyDescent="0.25">
      <c r="A93" s="22"/>
      <c r="B93" s="22"/>
      <c r="C93" s="22"/>
      <c r="D93" s="22"/>
      <c r="E93" s="39" t="s">
        <v>93</v>
      </c>
      <c r="F93" s="10"/>
      <c r="G93" s="11"/>
      <c r="H93" s="12"/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0</v>
      </c>
      <c r="G98" s="3">
        <f>SUM(G99:G106)</f>
        <v>0</v>
      </c>
      <c r="H98" s="3">
        <f>SUM(H99:H106)</f>
        <v>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/>
      <c r="G102" s="11"/>
      <c r="H102" s="12"/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/>
      <c r="G105" s="11"/>
      <c r="H105" s="12"/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0</v>
      </c>
      <c r="G126" s="18">
        <f>SUM(G45)</f>
        <v>0</v>
      </c>
      <c r="H126" s="18">
        <f>SUM(H45)</f>
        <v>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48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69892000</v>
      </c>
      <c r="G5" s="3">
        <v>74958000</v>
      </c>
      <c r="H5" s="3">
        <v>80473000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43013000</v>
      </c>
      <c r="G7" s="4">
        <f>SUM(G8:G19)</f>
        <v>34160000</v>
      </c>
      <c r="H7" s="4">
        <f>SUM(H8:H19)</f>
        <v>58646000</v>
      </c>
    </row>
    <row r="8" spans="1:8" ht="13" x14ac:dyDescent="0.3">
      <c r="A8" s="22"/>
      <c r="B8" s="22"/>
      <c r="C8" s="22"/>
      <c r="D8" s="22"/>
      <c r="E8" s="27" t="s">
        <v>11</v>
      </c>
      <c r="F8" s="11">
        <v>23817000</v>
      </c>
      <c r="G8" s="11">
        <v>24719000</v>
      </c>
      <c r="H8" s="11">
        <v>25678000</v>
      </c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/>
      <c r="G11" s="11">
        <v>7000000</v>
      </c>
      <c r="H11" s="11">
        <v>7314000</v>
      </c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>
        <v>10000000</v>
      </c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>
        <v>9196000</v>
      </c>
      <c r="G16" s="11">
        <v>2441000</v>
      </c>
      <c r="H16" s="11">
        <v>25654000</v>
      </c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3340000</v>
      </c>
      <c r="G20" s="3">
        <f>SUM(G21:G29)</f>
        <v>1771000</v>
      </c>
      <c r="H20" s="3">
        <f>SUM(H21:H29)</f>
        <v>1771000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1771000</v>
      </c>
      <c r="G21" s="19">
        <v>1771000</v>
      </c>
      <c r="H21" s="19">
        <v>1771000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1569000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/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116245000</v>
      </c>
      <c r="G30" s="18">
        <f>+G5+G6+G7+G20</f>
        <v>110889000</v>
      </c>
      <c r="H30" s="18">
        <f>+H5+H6+H7+H20</f>
        <v>140890000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4493000</v>
      </c>
      <c r="G32" s="3">
        <f>SUM(G33:G38)</f>
        <v>0</v>
      </c>
      <c r="H32" s="3">
        <f>SUM(H33:H38)</f>
        <v>0</v>
      </c>
    </row>
    <row r="33" spans="1:8" ht="13" x14ac:dyDescent="0.3">
      <c r="A33" s="22"/>
      <c r="B33" s="22"/>
      <c r="C33" s="22"/>
      <c r="D33" s="22"/>
      <c r="E33" s="27" t="s">
        <v>18</v>
      </c>
      <c r="F33" s="11"/>
      <c r="G33" s="11"/>
      <c r="H33" s="11"/>
    </row>
    <row r="34" spans="1:8" ht="13" x14ac:dyDescent="0.3">
      <c r="A34" s="22"/>
      <c r="B34" s="22"/>
      <c r="C34" s="22"/>
      <c r="D34" s="22"/>
      <c r="E34" s="27" t="s">
        <v>36</v>
      </c>
      <c r="F34" s="11">
        <v>4493000</v>
      </c>
      <c r="G34" s="11"/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4493000</v>
      </c>
      <c r="G41" s="31">
        <f>+G32+G39</f>
        <v>0</v>
      </c>
      <c r="H41" s="31">
        <f>+H32+H39</f>
        <v>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120738000</v>
      </c>
      <c r="G42" s="31">
        <f>+G30+G41</f>
        <v>110889000</v>
      </c>
      <c r="H42" s="31">
        <f>+H30+H41</f>
        <v>140890000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35068000</v>
      </c>
      <c r="G45" s="4">
        <f>SUM(G47+G53+G60+G66+G73+G79+G85+G91+G98+G108+G115+G121)</f>
        <v>15082000</v>
      </c>
      <c r="H45" s="4">
        <f>SUM(H47+H53+H60+H66+H73+H79+H85+H91+H98+H108+H115+H121)</f>
        <v>19600000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26000000</v>
      </c>
      <c r="G66" s="3">
        <f>SUM(G67:G71)</f>
        <v>6412000</v>
      </c>
      <c r="H66" s="3">
        <f>SUM(H67:H71)</f>
        <v>10400000</v>
      </c>
    </row>
    <row r="67" spans="1:8" ht="13" x14ac:dyDescent="0.25">
      <c r="A67" s="22"/>
      <c r="B67" s="22"/>
      <c r="C67" s="22"/>
      <c r="D67" s="22"/>
      <c r="E67" s="38" t="s">
        <v>84</v>
      </c>
      <c r="F67" s="7">
        <v>26000000</v>
      </c>
      <c r="G67" s="8">
        <v>4800000</v>
      </c>
      <c r="H67" s="9">
        <v>10400000</v>
      </c>
    </row>
    <row r="68" spans="1:8" ht="13" x14ac:dyDescent="0.25">
      <c r="A68" s="22"/>
      <c r="B68" s="22"/>
      <c r="C68" s="22"/>
      <c r="D68" s="22"/>
      <c r="E68" s="38" t="s">
        <v>85</v>
      </c>
      <c r="F68" s="10"/>
      <c r="G68" s="11"/>
      <c r="H68" s="12"/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/>
      <c r="G70" s="11">
        <v>1612000</v>
      </c>
      <c r="H70" s="12"/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/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115000</v>
      </c>
      <c r="G79" s="3">
        <f>SUM(G80:G83)</f>
        <v>115000</v>
      </c>
      <c r="H79" s="3">
        <f>SUM(H80:H83)</f>
        <v>115000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>
        <v>115000</v>
      </c>
      <c r="G81" s="11">
        <v>115000</v>
      </c>
      <c r="H81" s="12">
        <v>115000</v>
      </c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8859000</v>
      </c>
      <c r="G91" s="3">
        <f t="shared" ref="G91:H91" si="0">SUM(G92:G96)</f>
        <v>8461000</v>
      </c>
      <c r="H91" s="3">
        <f t="shared" si="0"/>
        <v>8841000</v>
      </c>
    </row>
    <row r="92" spans="1:8" ht="13" x14ac:dyDescent="0.25">
      <c r="A92" s="22"/>
      <c r="B92" s="22"/>
      <c r="C92" s="22"/>
      <c r="D92" s="22"/>
      <c r="E92" s="39" t="s">
        <v>120</v>
      </c>
      <c r="F92" s="7">
        <v>5688000</v>
      </c>
      <c r="G92" s="8">
        <v>5406000</v>
      </c>
      <c r="H92" s="9">
        <v>5649000</v>
      </c>
    </row>
    <row r="93" spans="1:8" ht="13" x14ac:dyDescent="0.25">
      <c r="A93" s="22"/>
      <c r="B93" s="22"/>
      <c r="C93" s="22"/>
      <c r="D93" s="22"/>
      <c r="E93" s="39" t="s">
        <v>93</v>
      </c>
      <c r="F93" s="10">
        <v>3171000</v>
      </c>
      <c r="G93" s="11">
        <v>3055000</v>
      </c>
      <c r="H93" s="12">
        <v>3192000</v>
      </c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94000</v>
      </c>
      <c r="G98" s="3">
        <f>SUM(G99:G106)</f>
        <v>94000</v>
      </c>
      <c r="H98" s="3">
        <f>SUM(H99:H106)</f>
        <v>244000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/>
      <c r="G102" s="11"/>
      <c r="H102" s="12">
        <v>150000</v>
      </c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94000</v>
      </c>
      <c r="G105" s="11">
        <v>94000</v>
      </c>
      <c r="H105" s="12">
        <v>94000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35068000</v>
      </c>
      <c r="G126" s="18">
        <f>SUM(G45)</f>
        <v>15082000</v>
      </c>
      <c r="H126" s="18">
        <f>SUM(H45)</f>
        <v>19600000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showGridLines="0" zoomScale="60" zoomScaleNormal="60" workbookViewId="0">
      <selection activeCell="F91" sqref="F91:H9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2"/>
      <c r="B1" s="22"/>
      <c r="C1" s="22"/>
      <c r="D1" s="22"/>
      <c r="E1" s="40" t="s">
        <v>0</v>
      </c>
      <c r="F1" s="40"/>
      <c r="G1" s="40"/>
      <c r="H1" s="40"/>
    </row>
    <row r="2" spans="1:8" x14ac:dyDescent="0.25">
      <c r="A2" s="22"/>
      <c r="B2" s="22"/>
      <c r="C2" s="22"/>
      <c r="D2" s="22"/>
      <c r="E2" s="41" t="s">
        <v>1</v>
      </c>
      <c r="F2" s="41"/>
      <c r="G2" s="41"/>
      <c r="H2" s="41"/>
    </row>
    <row r="3" spans="1:8" ht="26" x14ac:dyDescent="0.3">
      <c r="A3" s="22"/>
      <c r="B3" s="22"/>
      <c r="C3" s="22"/>
      <c r="D3" s="22"/>
      <c r="E3" s="23" t="s">
        <v>49</v>
      </c>
      <c r="F3" s="1" t="s">
        <v>3</v>
      </c>
      <c r="G3" s="1" t="s">
        <v>4</v>
      </c>
      <c r="H3" s="1" t="s">
        <v>5</v>
      </c>
    </row>
    <row r="4" spans="1:8" ht="14" x14ac:dyDescent="0.3">
      <c r="A4" s="22"/>
      <c r="B4" s="22"/>
      <c r="C4" s="22"/>
      <c r="D4" s="22"/>
      <c r="E4" s="24" t="s">
        <v>6</v>
      </c>
      <c r="F4" s="25" t="s">
        <v>7</v>
      </c>
      <c r="G4" s="25" t="s">
        <v>7</v>
      </c>
      <c r="H4" s="25" t="s">
        <v>7</v>
      </c>
    </row>
    <row r="5" spans="1:8" ht="13" x14ac:dyDescent="0.3">
      <c r="A5" s="22"/>
      <c r="B5" s="22"/>
      <c r="C5" s="22"/>
      <c r="D5" s="22"/>
      <c r="E5" s="26" t="s">
        <v>8</v>
      </c>
      <c r="F5" s="3">
        <v>61451000</v>
      </c>
      <c r="G5" s="3">
        <v>66062000</v>
      </c>
      <c r="H5" s="3">
        <v>71096000</v>
      </c>
    </row>
    <row r="6" spans="1:8" ht="13" x14ac:dyDescent="0.3">
      <c r="A6" s="22"/>
      <c r="B6" s="22"/>
      <c r="C6" s="22"/>
      <c r="D6" s="22"/>
      <c r="E6" s="26" t="s">
        <v>9</v>
      </c>
      <c r="F6" s="3"/>
      <c r="G6" s="3"/>
      <c r="H6" s="3"/>
    </row>
    <row r="7" spans="1:8" ht="14" x14ac:dyDescent="0.3">
      <c r="A7" s="22"/>
      <c r="B7" s="22"/>
      <c r="C7" s="22"/>
      <c r="D7" s="22"/>
      <c r="E7" s="24" t="s">
        <v>10</v>
      </c>
      <c r="F7" s="4">
        <f>SUM(F8:F19)</f>
        <v>41309000</v>
      </c>
      <c r="G7" s="4">
        <f>SUM(G8:G19)</f>
        <v>38898000</v>
      </c>
      <c r="H7" s="4">
        <f>SUM(H8:H19)</f>
        <v>40471000</v>
      </c>
    </row>
    <row r="8" spans="1:8" ht="13" x14ac:dyDescent="0.3">
      <c r="A8" s="22"/>
      <c r="B8" s="22"/>
      <c r="C8" s="22"/>
      <c r="D8" s="22"/>
      <c r="E8" s="27" t="s">
        <v>11</v>
      </c>
      <c r="F8" s="11">
        <v>17309000</v>
      </c>
      <c r="G8" s="11">
        <v>17898000</v>
      </c>
      <c r="H8" s="11">
        <v>18527000</v>
      </c>
    </row>
    <row r="9" spans="1:8" ht="13" x14ac:dyDescent="0.3">
      <c r="A9" s="22"/>
      <c r="B9" s="22"/>
      <c r="C9" s="22"/>
      <c r="D9" s="22"/>
      <c r="E9" s="27" t="s">
        <v>12</v>
      </c>
      <c r="F9" s="11"/>
      <c r="G9" s="11"/>
      <c r="H9" s="11"/>
    </row>
    <row r="10" spans="1:8" ht="13" x14ac:dyDescent="0.3">
      <c r="A10" s="22"/>
      <c r="B10" s="22"/>
      <c r="C10" s="22"/>
      <c r="D10" s="22"/>
      <c r="E10" s="27" t="s">
        <v>13</v>
      </c>
      <c r="F10" s="19"/>
      <c r="G10" s="19"/>
      <c r="H10" s="19"/>
    </row>
    <row r="11" spans="1:8" ht="13" x14ac:dyDescent="0.3">
      <c r="A11" s="22"/>
      <c r="B11" s="22"/>
      <c r="C11" s="22"/>
      <c r="D11" s="22"/>
      <c r="E11" s="27" t="s">
        <v>14</v>
      </c>
      <c r="F11" s="11">
        <v>24000000</v>
      </c>
      <c r="G11" s="11">
        <v>11000000</v>
      </c>
      <c r="H11" s="11">
        <v>11494000</v>
      </c>
    </row>
    <row r="12" spans="1:8" ht="13" x14ac:dyDescent="0.3">
      <c r="A12" s="22"/>
      <c r="B12" s="22"/>
      <c r="C12" s="22"/>
      <c r="D12" s="22"/>
      <c r="E12" s="27" t="s">
        <v>15</v>
      </c>
      <c r="F12" s="19"/>
      <c r="G12" s="19"/>
      <c r="H12" s="19"/>
    </row>
    <row r="13" spans="1:8" ht="13" x14ac:dyDescent="0.3">
      <c r="A13" s="22"/>
      <c r="B13" s="22"/>
      <c r="C13" s="22"/>
      <c r="D13" s="22"/>
      <c r="E13" s="27" t="s">
        <v>16</v>
      </c>
      <c r="F13" s="19"/>
      <c r="G13" s="19"/>
      <c r="H13" s="19"/>
    </row>
    <row r="14" spans="1:8" ht="13" x14ac:dyDescent="0.3">
      <c r="A14" s="22"/>
      <c r="B14" s="22"/>
      <c r="C14" s="22"/>
      <c r="D14" s="22"/>
      <c r="E14" s="27" t="s">
        <v>17</v>
      </c>
      <c r="F14" s="19"/>
      <c r="G14" s="19"/>
      <c r="H14" s="19"/>
    </row>
    <row r="15" spans="1:8" ht="13" x14ac:dyDescent="0.3">
      <c r="A15" s="22"/>
      <c r="B15" s="22"/>
      <c r="C15" s="22"/>
      <c r="D15" s="22"/>
      <c r="E15" s="27" t="s">
        <v>18</v>
      </c>
      <c r="F15" s="11"/>
      <c r="G15" s="11"/>
      <c r="H15" s="11"/>
    </row>
    <row r="16" spans="1:8" ht="13" x14ac:dyDescent="0.3">
      <c r="A16" s="22"/>
      <c r="B16" s="22"/>
      <c r="C16" s="22"/>
      <c r="D16" s="22"/>
      <c r="E16" s="27" t="s">
        <v>19</v>
      </c>
      <c r="F16" s="11"/>
      <c r="G16" s="11">
        <v>10000000</v>
      </c>
      <c r="H16" s="11">
        <v>10450000</v>
      </c>
    </row>
    <row r="17" spans="1:8" ht="13" x14ac:dyDescent="0.3">
      <c r="A17" s="22"/>
      <c r="B17" s="22"/>
      <c r="C17" s="22"/>
      <c r="D17" s="22"/>
      <c r="E17" s="27" t="s">
        <v>20</v>
      </c>
      <c r="F17" s="19"/>
      <c r="G17" s="19"/>
      <c r="H17" s="19"/>
    </row>
    <row r="18" spans="1:8" ht="13" x14ac:dyDescent="0.3">
      <c r="A18" s="22"/>
      <c r="B18" s="22"/>
      <c r="C18" s="22"/>
      <c r="D18" s="22"/>
      <c r="E18" s="27" t="s">
        <v>21</v>
      </c>
      <c r="F18" s="11"/>
      <c r="G18" s="11"/>
      <c r="H18" s="11"/>
    </row>
    <row r="19" spans="1:8" ht="13" x14ac:dyDescent="0.3">
      <c r="A19" s="22"/>
      <c r="B19" s="22"/>
      <c r="C19" s="22"/>
      <c r="D19" s="22"/>
      <c r="E19" s="27" t="s">
        <v>22</v>
      </c>
      <c r="F19" s="11"/>
      <c r="G19" s="11"/>
      <c r="H19" s="11"/>
    </row>
    <row r="20" spans="1:8" ht="14" x14ac:dyDescent="0.3">
      <c r="A20" s="22"/>
      <c r="B20" s="22"/>
      <c r="C20" s="22"/>
      <c r="D20" s="22"/>
      <c r="E20" s="24" t="s">
        <v>23</v>
      </c>
      <c r="F20" s="3">
        <f>SUM(F21:F29)</f>
        <v>3491000</v>
      </c>
      <c r="G20" s="3">
        <f>SUM(G21:G29)</f>
        <v>2132000</v>
      </c>
      <c r="H20" s="3">
        <f>SUM(H21:H29)</f>
        <v>2132000</v>
      </c>
    </row>
    <row r="21" spans="1:8" ht="13" x14ac:dyDescent="0.3">
      <c r="A21" s="22"/>
      <c r="B21" s="22"/>
      <c r="C21" s="22"/>
      <c r="D21" s="22"/>
      <c r="E21" s="27" t="s">
        <v>24</v>
      </c>
      <c r="F21" s="19">
        <v>2132000</v>
      </c>
      <c r="G21" s="19">
        <v>2132000</v>
      </c>
      <c r="H21" s="19">
        <v>2132000</v>
      </c>
    </row>
    <row r="22" spans="1:8" ht="13" x14ac:dyDescent="0.3">
      <c r="A22" s="22"/>
      <c r="B22" s="22"/>
      <c r="C22" s="22"/>
      <c r="D22" s="22"/>
      <c r="E22" s="27" t="s">
        <v>25</v>
      </c>
      <c r="F22" s="28"/>
      <c r="G22" s="28"/>
      <c r="H22" s="28"/>
    </row>
    <row r="23" spans="1:8" ht="13" x14ac:dyDescent="0.3">
      <c r="A23" s="22"/>
      <c r="B23" s="22"/>
      <c r="C23" s="22"/>
      <c r="D23" s="22"/>
      <c r="E23" s="27" t="s">
        <v>26</v>
      </c>
      <c r="F23" s="11">
        <v>1359000</v>
      </c>
      <c r="G23" s="11"/>
      <c r="H23" s="11"/>
    </row>
    <row r="24" spans="1:8" ht="13" x14ac:dyDescent="0.3">
      <c r="A24" s="22"/>
      <c r="B24" s="22"/>
      <c r="C24" s="22"/>
      <c r="D24" s="22"/>
      <c r="E24" s="27" t="s">
        <v>27</v>
      </c>
      <c r="F24" s="11"/>
      <c r="G24" s="11"/>
      <c r="H24" s="11"/>
    </row>
    <row r="25" spans="1:8" ht="13" x14ac:dyDescent="0.3">
      <c r="A25" s="22"/>
      <c r="B25" s="22"/>
      <c r="C25" s="22"/>
      <c r="D25" s="22"/>
      <c r="E25" s="27" t="s">
        <v>28</v>
      </c>
      <c r="F25" s="19"/>
      <c r="G25" s="19"/>
      <c r="H25" s="19"/>
    </row>
    <row r="26" spans="1:8" ht="13" x14ac:dyDescent="0.3">
      <c r="A26" s="22"/>
      <c r="B26" s="22"/>
      <c r="C26" s="22"/>
      <c r="D26" s="22"/>
      <c r="E26" s="27" t="s">
        <v>29</v>
      </c>
      <c r="F26" s="11"/>
      <c r="G26" s="11"/>
      <c r="H26" s="11"/>
    </row>
    <row r="27" spans="1:8" ht="13" x14ac:dyDescent="0.3">
      <c r="A27" s="22"/>
      <c r="B27" s="22"/>
      <c r="C27" s="22"/>
      <c r="D27" s="22"/>
      <c r="E27" s="27" t="s">
        <v>30</v>
      </c>
      <c r="F27" s="11"/>
      <c r="G27" s="11"/>
      <c r="H27" s="11"/>
    </row>
    <row r="28" spans="1:8" ht="13" x14ac:dyDescent="0.3">
      <c r="A28" s="22"/>
      <c r="B28" s="22"/>
      <c r="C28" s="22"/>
      <c r="D28" s="22"/>
      <c r="E28" s="27" t="s">
        <v>31</v>
      </c>
      <c r="F28" s="19"/>
      <c r="G28" s="19"/>
      <c r="H28" s="19"/>
    </row>
    <row r="29" spans="1:8" ht="13" x14ac:dyDescent="0.3">
      <c r="A29" s="22"/>
      <c r="B29" s="22"/>
      <c r="C29" s="22"/>
      <c r="D29" s="22"/>
      <c r="E29" s="27" t="s">
        <v>32</v>
      </c>
      <c r="F29" s="11"/>
      <c r="G29" s="11"/>
      <c r="H29" s="11"/>
    </row>
    <row r="30" spans="1:8" ht="14" x14ac:dyDescent="0.3">
      <c r="A30" s="22"/>
      <c r="B30" s="22"/>
      <c r="C30" s="22"/>
      <c r="D30" s="22"/>
      <c r="E30" s="29" t="s">
        <v>33</v>
      </c>
      <c r="F30" s="18">
        <f>+F5+F6+F7+F20</f>
        <v>106251000</v>
      </c>
      <c r="G30" s="18">
        <f>+G5+G6+G7+G20</f>
        <v>107092000</v>
      </c>
      <c r="H30" s="18">
        <f>+H5+H6+H7+H20</f>
        <v>113699000</v>
      </c>
    </row>
    <row r="31" spans="1:8" ht="14" x14ac:dyDescent="0.3">
      <c r="A31" s="22"/>
      <c r="B31" s="22"/>
      <c r="C31" s="22"/>
      <c r="D31" s="22"/>
      <c r="E31" s="24" t="s">
        <v>34</v>
      </c>
      <c r="F31" s="20" t="s">
        <v>7</v>
      </c>
      <c r="G31" s="20" t="s">
        <v>7</v>
      </c>
      <c r="H31" s="20" t="s">
        <v>7</v>
      </c>
    </row>
    <row r="32" spans="1:8" ht="14" x14ac:dyDescent="0.3">
      <c r="A32" s="22"/>
      <c r="B32" s="22"/>
      <c r="C32" s="22"/>
      <c r="D32" s="22"/>
      <c r="E32" s="24" t="s">
        <v>35</v>
      </c>
      <c r="F32" s="3">
        <f>SUM(F33:F38)</f>
        <v>24269000</v>
      </c>
      <c r="G32" s="3">
        <f>SUM(G33:G38)</f>
        <v>24225000</v>
      </c>
      <c r="H32" s="3">
        <f>SUM(H33:H38)</f>
        <v>15867000</v>
      </c>
    </row>
    <row r="33" spans="1:8" ht="13" x14ac:dyDescent="0.3">
      <c r="A33" s="22"/>
      <c r="B33" s="22"/>
      <c r="C33" s="22"/>
      <c r="D33" s="22"/>
      <c r="E33" s="27" t="s">
        <v>18</v>
      </c>
      <c r="F33" s="11">
        <v>15197000</v>
      </c>
      <c r="G33" s="11">
        <v>15153000</v>
      </c>
      <c r="H33" s="11">
        <v>15867000</v>
      </c>
    </row>
    <row r="34" spans="1:8" ht="13" x14ac:dyDescent="0.3">
      <c r="A34" s="22"/>
      <c r="B34" s="22"/>
      <c r="C34" s="22"/>
      <c r="D34" s="22"/>
      <c r="E34" s="27" t="s">
        <v>36</v>
      </c>
      <c r="F34" s="11">
        <v>9072000</v>
      </c>
      <c r="G34" s="11">
        <v>9072000</v>
      </c>
      <c r="H34" s="11"/>
    </row>
    <row r="35" spans="1:8" ht="13" x14ac:dyDescent="0.3">
      <c r="A35" s="22"/>
      <c r="B35" s="22"/>
      <c r="C35" s="22"/>
      <c r="D35" s="22"/>
      <c r="E35" s="27" t="s">
        <v>37</v>
      </c>
      <c r="F35" s="11"/>
      <c r="G35" s="11"/>
      <c r="H35" s="11"/>
    </row>
    <row r="36" spans="1:8" ht="13" x14ac:dyDescent="0.3">
      <c r="A36" s="22"/>
      <c r="B36" s="22"/>
      <c r="C36" s="22"/>
      <c r="D36" s="22"/>
      <c r="E36" s="27" t="s">
        <v>38</v>
      </c>
      <c r="F36" s="11"/>
      <c r="G36" s="11"/>
      <c r="H36" s="11"/>
    </row>
    <row r="37" spans="1:8" ht="13" x14ac:dyDescent="0.3">
      <c r="A37" s="22"/>
      <c r="B37" s="22"/>
      <c r="C37" s="22"/>
      <c r="D37" s="22"/>
      <c r="E37" s="27" t="s">
        <v>19</v>
      </c>
      <c r="F37" s="11"/>
      <c r="G37" s="11"/>
      <c r="H37" s="11"/>
    </row>
    <row r="38" spans="1:8" ht="13" x14ac:dyDescent="0.3">
      <c r="A38" s="22"/>
      <c r="B38" s="22"/>
      <c r="C38" s="22"/>
      <c r="D38" s="22"/>
      <c r="E38" s="27" t="s">
        <v>39</v>
      </c>
      <c r="F38" s="11"/>
      <c r="G38" s="11"/>
      <c r="H38" s="11"/>
    </row>
    <row r="39" spans="1:8" ht="14" x14ac:dyDescent="0.3">
      <c r="A39" s="22"/>
      <c r="B39" s="22"/>
      <c r="C39" s="22"/>
      <c r="D39" s="22"/>
      <c r="E39" s="24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2"/>
      <c r="B40" s="22"/>
      <c r="C40" s="22"/>
      <c r="D40" s="22"/>
      <c r="E40" s="27" t="s">
        <v>25</v>
      </c>
      <c r="F40" s="19"/>
      <c r="G40" s="19"/>
      <c r="H40" s="19"/>
    </row>
    <row r="41" spans="1:8" ht="14" x14ac:dyDescent="0.3">
      <c r="A41" s="22"/>
      <c r="B41" s="22"/>
      <c r="C41" s="22"/>
      <c r="D41" s="22"/>
      <c r="E41" s="30" t="s">
        <v>40</v>
      </c>
      <c r="F41" s="31">
        <f>+F32+F39</f>
        <v>24269000</v>
      </c>
      <c r="G41" s="31">
        <f>+G32+G39</f>
        <v>24225000</v>
      </c>
      <c r="H41" s="31">
        <f>+H32+H39</f>
        <v>15867000</v>
      </c>
    </row>
    <row r="42" spans="1:8" ht="14" x14ac:dyDescent="0.3">
      <c r="A42" s="22"/>
      <c r="B42" s="22"/>
      <c r="C42" s="22"/>
      <c r="D42" s="22"/>
      <c r="E42" s="30" t="s">
        <v>41</v>
      </c>
      <c r="F42" s="31">
        <f>+F30+F41</f>
        <v>130520000</v>
      </c>
      <c r="G42" s="31">
        <f>+G30+G41</f>
        <v>131317000</v>
      </c>
      <c r="H42" s="31">
        <f>+H30+H41</f>
        <v>129566000</v>
      </c>
    </row>
    <row r="43" spans="1:8" x14ac:dyDescent="0.25">
      <c r="A43" s="22"/>
      <c r="B43" s="22"/>
      <c r="C43" s="22"/>
      <c r="D43" s="22"/>
      <c r="E43" s="22"/>
      <c r="F43" s="32"/>
      <c r="G43" s="32"/>
      <c r="H43" s="32"/>
    </row>
    <row r="44" spans="1:8" ht="13" x14ac:dyDescent="0.25">
      <c r="A44" s="22"/>
      <c r="B44" s="22"/>
      <c r="C44" s="22"/>
      <c r="D44" s="22"/>
      <c r="E44" s="2" t="s">
        <v>72</v>
      </c>
      <c r="F44" s="3"/>
      <c r="G44" s="3"/>
      <c r="H44" s="3"/>
    </row>
    <row r="45" spans="1:8" ht="13" x14ac:dyDescent="0.25">
      <c r="A45" s="22"/>
      <c r="B45" s="22"/>
      <c r="C45" s="22"/>
      <c r="D45" s="22"/>
      <c r="E45" s="2" t="s">
        <v>73</v>
      </c>
      <c r="F45" s="4">
        <f>SUM(F47+F53+F60+F66+F73+F79+F85+F91+F98+F108+F115+F121)</f>
        <v>31145000</v>
      </c>
      <c r="G45" s="4">
        <f>SUM(G47+G53+G60+G66+G73+G79+G85+G91+G98+G108+G115+G121)</f>
        <v>5881000</v>
      </c>
      <c r="H45" s="4">
        <f>SUM(H47+H53+H60+H66+H73+H79+H85+H91+H98+H108+H115+H121)</f>
        <v>12127000</v>
      </c>
    </row>
    <row r="46" spans="1:8" ht="13" x14ac:dyDescent="0.25">
      <c r="A46" s="22"/>
      <c r="B46" s="22"/>
      <c r="C46" s="22"/>
      <c r="D46" s="22"/>
      <c r="E46" s="5" t="s">
        <v>74</v>
      </c>
      <c r="F46" s="3"/>
      <c r="G46" s="3"/>
      <c r="H46" s="3"/>
    </row>
    <row r="47" spans="1:8" ht="14" x14ac:dyDescent="0.25">
      <c r="A47" s="22"/>
      <c r="B47" s="22"/>
      <c r="C47" s="22"/>
      <c r="D47" s="22"/>
      <c r="E47" s="34" t="s">
        <v>76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t="13" x14ac:dyDescent="0.25">
      <c r="A48" s="22"/>
      <c r="B48" s="22"/>
      <c r="C48" s="22"/>
      <c r="D48" s="22"/>
      <c r="E48" s="33" t="s">
        <v>100</v>
      </c>
      <c r="F48" s="7"/>
      <c r="G48" s="8"/>
      <c r="H48" s="9"/>
    </row>
    <row r="49" spans="1:8" ht="13" x14ac:dyDescent="0.25">
      <c r="A49" s="22"/>
      <c r="B49" s="22"/>
      <c r="C49" s="22"/>
      <c r="D49" s="22"/>
      <c r="E49" s="33" t="s">
        <v>101</v>
      </c>
      <c r="F49" s="10"/>
      <c r="G49" s="11"/>
      <c r="H49" s="12"/>
    </row>
    <row r="50" spans="1:8" x14ac:dyDescent="0.25">
      <c r="A50" s="22"/>
      <c r="B50" s="22"/>
      <c r="C50" s="22"/>
      <c r="D50" s="22"/>
      <c r="E50" s="6"/>
      <c r="F50" s="10"/>
      <c r="G50" s="11"/>
      <c r="H50" s="12"/>
    </row>
    <row r="51" spans="1:8" x14ac:dyDescent="0.25">
      <c r="A51" s="22"/>
      <c r="B51" s="22"/>
      <c r="C51" s="22"/>
      <c r="D51" s="22"/>
      <c r="E51" s="6"/>
      <c r="F51" s="13"/>
      <c r="G51" s="14"/>
      <c r="H51" s="15"/>
    </row>
    <row r="52" spans="1:8" x14ac:dyDescent="0.25">
      <c r="A52" s="22"/>
      <c r="B52" s="22"/>
      <c r="C52" s="22"/>
      <c r="D52" s="22"/>
      <c r="E52" s="16"/>
      <c r="F52" s="17"/>
      <c r="G52" s="17"/>
      <c r="H52" s="17"/>
    </row>
    <row r="53" spans="1:8" ht="14" x14ac:dyDescent="0.25">
      <c r="A53" s="22"/>
      <c r="B53" s="22"/>
      <c r="C53" s="22"/>
      <c r="D53" s="22"/>
      <c r="E53" s="36" t="s">
        <v>77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1:8" ht="13" x14ac:dyDescent="0.25">
      <c r="A54" s="22"/>
      <c r="B54" s="22"/>
      <c r="C54" s="22"/>
      <c r="D54" s="22"/>
      <c r="E54" s="39" t="s">
        <v>78</v>
      </c>
      <c r="F54" s="7"/>
      <c r="G54" s="8"/>
      <c r="H54" s="9"/>
    </row>
    <row r="55" spans="1:8" ht="13" x14ac:dyDescent="0.25">
      <c r="A55" s="22"/>
      <c r="B55" s="22"/>
      <c r="C55" s="22"/>
      <c r="D55" s="22"/>
      <c r="E55" s="38" t="s">
        <v>104</v>
      </c>
      <c r="F55" s="10"/>
      <c r="G55" s="11"/>
      <c r="H55" s="12"/>
    </row>
    <row r="56" spans="1:8" ht="13" x14ac:dyDescent="0.25">
      <c r="A56" s="22"/>
      <c r="B56" s="22"/>
      <c r="C56" s="22"/>
      <c r="D56" s="22"/>
      <c r="E56" s="38" t="s">
        <v>102</v>
      </c>
      <c r="F56" s="10"/>
      <c r="G56" s="11"/>
      <c r="H56" s="12"/>
    </row>
    <row r="57" spans="1:8" ht="26" x14ac:dyDescent="0.25">
      <c r="A57" s="22"/>
      <c r="B57" s="22"/>
      <c r="C57" s="22"/>
      <c r="D57" s="22"/>
      <c r="E57" s="39" t="s">
        <v>103</v>
      </c>
      <c r="F57" s="10"/>
      <c r="G57" s="11"/>
      <c r="H57" s="12"/>
    </row>
    <row r="58" spans="1:8" ht="13" x14ac:dyDescent="0.25">
      <c r="A58" s="22"/>
      <c r="B58" s="22"/>
      <c r="C58" s="22"/>
      <c r="D58" s="22"/>
      <c r="E58" s="39" t="s">
        <v>105</v>
      </c>
      <c r="F58" s="13"/>
      <c r="G58" s="14"/>
      <c r="H58" s="15"/>
    </row>
    <row r="59" spans="1:8" x14ac:dyDescent="0.25">
      <c r="A59" s="22"/>
      <c r="B59" s="22"/>
      <c r="C59" s="22"/>
      <c r="D59" s="22"/>
      <c r="E59" s="16"/>
      <c r="F59" s="17"/>
      <c r="G59" s="17"/>
      <c r="H59" s="17"/>
    </row>
    <row r="60" spans="1:8" ht="14" x14ac:dyDescent="0.25">
      <c r="A60" s="22"/>
      <c r="B60" s="22"/>
      <c r="C60" s="22"/>
      <c r="D60" s="22"/>
      <c r="E60" s="36" t="s">
        <v>79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1:8" ht="13" x14ac:dyDescent="0.25">
      <c r="A61" s="22"/>
      <c r="B61" s="22"/>
      <c r="C61" s="22"/>
      <c r="D61" s="22"/>
      <c r="E61" s="38" t="s">
        <v>80</v>
      </c>
      <c r="F61" s="7"/>
      <c r="G61" s="8"/>
      <c r="H61" s="9"/>
    </row>
    <row r="62" spans="1:8" ht="13" x14ac:dyDescent="0.25">
      <c r="A62" s="22"/>
      <c r="B62" s="22"/>
      <c r="C62" s="22"/>
      <c r="D62" s="22"/>
      <c r="E62" s="38" t="s">
        <v>81</v>
      </c>
      <c r="F62" s="10"/>
      <c r="G62" s="11"/>
      <c r="H62" s="12"/>
    </row>
    <row r="63" spans="1:8" ht="13" x14ac:dyDescent="0.25">
      <c r="A63" s="22"/>
      <c r="B63" s="22"/>
      <c r="C63" s="22"/>
      <c r="D63" s="22"/>
      <c r="E63" s="38" t="s">
        <v>82</v>
      </c>
      <c r="F63" s="10"/>
      <c r="G63" s="11"/>
      <c r="H63" s="12"/>
    </row>
    <row r="64" spans="1:8" x14ac:dyDescent="0.25">
      <c r="A64" s="22"/>
      <c r="B64" s="22"/>
      <c r="C64" s="22"/>
      <c r="D64" s="22"/>
      <c r="E64" s="6"/>
      <c r="F64" s="13"/>
      <c r="G64" s="14"/>
      <c r="H64" s="15"/>
    </row>
    <row r="65" spans="1:8" x14ac:dyDescent="0.25">
      <c r="A65" s="22"/>
      <c r="B65" s="22"/>
      <c r="C65" s="22"/>
      <c r="D65" s="22"/>
      <c r="E65" s="16"/>
      <c r="F65" s="17"/>
      <c r="G65" s="17"/>
      <c r="H65" s="17"/>
    </row>
    <row r="66" spans="1:8" ht="14" x14ac:dyDescent="0.25">
      <c r="A66" s="22"/>
      <c r="B66" s="22"/>
      <c r="C66" s="22"/>
      <c r="D66" s="22"/>
      <c r="E66" s="36" t="s">
        <v>83</v>
      </c>
      <c r="F66" s="3">
        <f>SUM(F67:F71)</f>
        <v>25340000</v>
      </c>
      <c r="G66" s="3">
        <f>SUM(G67:G71)</f>
        <v>0</v>
      </c>
      <c r="H66" s="3">
        <f>SUM(H67:H71)</f>
        <v>6000000</v>
      </c>
    </row>
    <row r="67" spans="1:8" ht="13" x14ac:dyDescent="0.25">
      <c r="A67" s="22"/>
      <c r="B67" s="22"/>
      <c r="C67" s="22"/>
      <c r="D67" s="22"/>
      <c r="E67" s="38" t="s">
        <v>84</v>
      </c>
      <c r="F67" s="7">
        <v>15340000</v>
      </c>
      <c r="G67" s="8"/>
      <c r="H67" s="9">
        <v>6000000</v>
      </c>
    </row>
    <row r="68" spans="1:8" ht="13" x14ac:dyDescent="0.25">
      <c r="A68" s="22"/>
      <c r="B68" s="22"/>
      <c r="C68" s="22"/>
      <c r="D68" s="22"/>
      <c r="E68" s="38" t="s">
        <v>85</v>
      </c>
      <c r="F68" s="10"/>
      <c r="G68" s="11"/>
      <c r="H68" s="12"/>
    </row>
    <row r="69" spans="1:8" ht="13" x14ac:dyDescent="0.25">
      <c r="A69" s="22"/>
      <c r="B69" s="22"/>
      <c r="C69" s="22"/>
      <c r="D69" s="22"/>
      <c r="E69" s="38" t="s">
        <v>107</v>
      </c>
      <c r="F69" s="10"/>
      <c r="G69" s="11"/>
      <c r="H69" s="12"/>
    </row>
    <row r="70" spans="1:8" ht="13" x14ac:dyDescent="0.25">
      <c r="A70" s="22"/>
      <c r="B70" s="22"/>
      <c r="C70" s="22"/>
      <c r="D70" s="22"/>
      <c r="E70" s="38" t="s">
        <v>108</v>
      </c>
      <c r="F70" s="10">
        <v>10000000</v>
      </c>
      <c r="G70" s="11"/>
      <c r="H70" s="12"/>
    </row>
    <row r="71" spans="1:8" ht="13" x14ac:dyDescent="0.25">
      <c r="A71" s="22"/>
      <c r="B71" s="22"/>
      <c r="C71" s="22"/>
      <c r="D71" s="22"/>
      <c r="E71" s="38" t="s">
        <v>109</v>
      </c>
      <c r="F71" s="13"/>
      <c r="G71" s="14"/>
      <c r="H71" s="15"/>
    </row>
    <row r="72" spans="1:8" x14ac:dyDescent="0.25">
      <c r="A72" s="22"/>
      <c r="B72" s="22"/>
      <c r="C72" s="22"/>
      <c r="D72" s="22"/>
      <c r="E72" s="16"/>
      <c r="F72" s="17"/>
      <c r="G72" s="17"/>
      <c r="H72" s="17"/>
    </row>
    <row r="73" spans="1:8" ht="14" x14ac:dyDescent="0.25">
      <c r="A73" s="22"/>
      <c r="B73" s="22"/>
      <c r="C73" s="22"/>
      <c r="D73" s="22"/>
      <c r="E73" s="36" t="s">
        <v>86</v>
      </c>
      <c r="F73" s="3">
        <f>SUM(F74:F77)</f>
        <v>0</v>
      </c>
      <c r="G73" s="3">
        <f>SUM(G74:G77)</f>
        <v>0</v>
      </c>
      <c r="H73" s="3">
        <f>SUM(H74:H77)</f>
        <v>0</v>
      </c>
    </row>
    <row r="74" spans="1:8" ht="13" x14ac:dyDescent="0.25">
      <c r="A74" s="22"/>
      <c r="B74" s="22"/>
      <c r="C74" s="22"/>
      <c r="D74" s="22"/>
      <c r="E74" s="38" t="s">
        <v>87</v>
      </c>
      <c r="F74" s="7"/>
      <c r="G74" s="8"/>
      <c r="H74" s="9"/>
    </row>
    <row r="75" spans="1:8" x14ac:dyDescent="0.25">
      <c r="A75" s="22"/>
      <c r="B75" s="22"/>
      <c r="C75" s="22"/>
      <c r="D75" s="22"/>
      <c r="E75" s="35"/>
      <c r="F75" s="10"/>
      <c r="G75" s="11"/>
      <c r="H75" s="12"/>
    </row>
    <row r="76" spans="1:8" x14ac:dyDescent="0.25">
      <c r="A76" s="22"/>
      <c r="B76" s="22"/>
      <c r="C76" s="22"/>
      <c r="D76" s="22"/>
      <c r="E76" s="35"/>
      <c r="F76" s="10"/>
      <c r="G76" s="11"/>
      <c r="H76" s="12"/>
    </row>
    <row r="77" spans="1:8" x14ac:dyDescent="0.25">
      <c r="A77" s="22"/>
      <c r="B77" s="22"/>
      <c r="C77" s="22"/>
      <c r="D77" s="22"/>
      <c r="E77" s="35"/>
      <c r="F77" s="13"/>
      <c r="G77" s="14"/>
      <c r="H77" s="15"/>
    </row>
    <row r="78" spans="1:8" x14ac:dyDescent="0.25">
      <c r="A78" s="22"/>
      <c r="B78" s="22"/>
      <c r="C78" s="22"/>
      <c r="D78" s="22"/>
      <c r="E78" s="35"/>
      <c r="F78" s="17"/>
      <c r="G78" s="17"/>
      <c r="H78" s="17"/>
    </row>
    <row r="79" spans="1:8" ht="14" x14ac:dyDescent="0.25">
      <c r="A79" s="22"/>
      <c r="B79" s="22"/>
      <c r="C79" s="22"/>
      <c r="D79" s="22"/>
      <c r="E79" s="36" t="s">
        <v>88</v>
      </c>
      <c r="F79" s="3">
        <f>SUM(F80:F83)</f>
        <v>95000</v>
      </c>
      <c r="G79" s="3">
        <f>SUM(G80:G83)</f>
        <v>95000</v>
      </c>
      <c r="H79" s="3">
        <f>SUM(H80:H83)</f>
        <v>95000</v>
      </c>
    </row>
    <row r="80" spans="1:8" ht="13" x14ac:dyDescent="0.25">
      <c r="A80" s="22"/>
      <c r="B80" s="22"/>
      <c r="C80" s="22"/>
      <c r="D80" s="22"/>
      <c r="E80" s="38" t="s">
        <v>89</v>
      </c>
      <c r="F80" s="7"/>
      <c r="G80" s="8"/>
      <c r="H80" s="9"/>
    </row>
    <row r="81" spans="1:8" ht="13" x14ac:dyDescent="0.25">
      <c r="A81" s="22"/>
      <c r="B81" s="22"/>
      <c r="C81" s="22"/>
      <c r="D81" s="22"/>
      <c r="E81" s="39" t="s">
        <v>90</v>
      </c>
      <c r="F81" s="10">
        <v>95000</v>
      </c>
      <c r="G81" s="11">
        <v>95000</v>
      </c>
      <c r="H81" s="12">
        <v>95000</v>
      </c>
    </row>
    <row r="82" spans="1:8" ht="13" x14ac:dyDescent="0.25">
      <c r="A82" s="22"/>
      <c r="B82" s="22"/>
      <c r="C82" s="22"/>
      <c r="D82" s="22"/>
      <c r="E82" s="38" t="s">
        <v>91</v>
      </c>
      <c r="F82" s="10"/>
      <c r="G82" s="11"/>
      <c r="H82" s="12"/>
    </row>
    <row r="83" spans="1:8" ht="13" x14ac:dyDescent="0.25">
      <c r="A83" s="22"/>
      <c r="B83" s="22"/>
      <c r="C83" s="22"/>
      <c r="D83" s="22"/>
      <c r="E83" s="38" t="s">
        <v>110</v>
      </c>
      <c r="F83" s="13"/>
      <c r="G83" s="14"/>
      <c r="H83" s="15"/>
    </row>
    <row r="84" spans="1:8" x14ac:dyDescent="0.25">
      <c r="A84" s="22"/>
      <c r="B84" s="22"/>
      <c r="C84" s="22"/>
      <c r="D84" s="22"/>
      <c r="F84" s="17"/>
      <c r="G84" s="17"/>
      <c r="H84" s="17"/>
    </row>
    <row r="85" spans="1:8" ht="14" x14ac:dyDescent="0.25">
      <c r="A85" s="22"/>
      <c r="B85" s="22"/>
      <c r="C85" s="22"/>
      <c r="D85" s="22"/>
      <c r="E85" s="36" t="s">
        <v>111</v>
      </c>
      <c r="F85" s="3">
        <f>SUM(F86:F89)</f>
        <v>0</v>
      </c>
      <c r="G85" s="3">
        <f>SUM(G86:G89)</f>
        <v>0</v>
      </c>
      <c r="H85" s="3">
        <f>SUM(H86:H89)</f>
        <v>0</v>
      </c>
    </row>
    <row r="86" spans="1:8" ht="13" x14ac:dyDescent="0.25">
      <c r="A86" s="22"/>
      <c r="B86" s="22"/>
      <c r="C86" s="22"/>
      <c r="D86" s="22"/>
      <c r="E86" s="38" t="s">
        <v>112</v>
      </c>
      <c r="F86" s="7"/>
      <c r="G86" s="8"/>
      <c r="H86" s="9"/>
    </row>
    <row r="87" spans="1:8" ht="39" x14ac:dyDescent="0.25">
      <c r="A87" s="22"/>
      <c r="B87" s="22"/>
      <c r="C87" s="22"/>
      <c r="D87" s="22"/>
      <c r="E87" s="39" t="s">
        <v>113</v>
      </c>
      <c r="F87" s="10"/>
      <c r="G87" s="11"/>
      <c r="H87" s="12"/>
    </row>
    <row r="88" spans="1:8" x14ac:dyDescent="0.25">
      <c r="A88" s="22"/>
      <c r="B88" s="22"/>
      <c r="C88" s="22"/>
      <c r="D88" s="22"/>
      <c r="E88" s="6"/>
      <c r="F88" s="10"/>
      <c r="G88" s="11"/>
      <c r="H88" s="12"/>
    </row>
    <row r="89" spans="1:8" x14ac:dyDescent="0.25">
      <c r="A89" s="22"/>
      <c r="B89" s="22"/>
      <c r="C89" s="22"/>
      <c r="D89" s="22"/>
      <c r="E89" s="6"/>
      <c r="F89" s="13"/>
      <c r="G89" s="14"/>
      <c r="H89" s="15"/>
    </row>
    <row r="90" spans="1:8" x14ac:dyDescent="0.25">
      <c r="A90" s="22"/>
      <c r="B90" s="22"/>
      <c r="C90" s="22"/>
      <c r="D90" s="22"/>
      <c r="E90" s="6"/>
      <c r="F90" s="17"/>
      <c r="G90" s="17"/>
      <c r="H90" s="17"/>
    </row>
    <row r="91" spans="1:8" ht="14" x14ac:dyDescent="0.25">
      <c r="A91" s="22"/>
      <c r="B91" s="22"/>
      <c r="C91" s="22"/>
      <c r="D91" s="22"/>
      <c r="E91" s="36" t="s">
        <v>92</v>
      </c>
      <c r="F91" s="3">
        <f>SUM(F92:F96)</f>
        <v>5408000</v>
      </c>
      <c r="G91" s="3">
        <f t="shared" ref="G91:H91" si="0">SUM(G92:G96)</f>
        <v>5484000</v>
      </c>
      <c r="H91" s="3">
        <f t="shared" si="0"/>
        <v>5730000</v>
      </c>
    </row>
    <row r="92" spans="1:8" ht="13" x14ac:dyDescent="0.25">
      <c r="A92" s="22"/>
      <c r="B92" s="22"/>
      <c r="C92" s="22"/>
      <c r="D92" s="22"/>
      <c r="E92" s="39" t="s">
        <v>120</v>
      </c>
      <c r="F92" s="7">
        <v>5408000</v>
      </c>
      <c r="G92" s="8">
        <v>5484000</v>
      </c>
      <c r="H92" s="9">
        <v>5730000</v>
      </c>
    </row>
    <row r="93" spans="1:8" ht="13" x14ac:dyDescent="0.25">
      <c r="A93" s="22"/>
      <c r="B93" s="22"/>
      <c r="C93" s="22"/>
      <c r="D93" s="22"/>
      <c r="E93" s="39" t="s">
        <v>93</v>
      </c>
      <c r="F93" s="10"/>
      <c r="G93" s="11"/>
      <c r="H93" s="12"/>
    </row>
    <row r="94" spans="1:8" ht="13" x14ac:dyDescent="0.25">
      <c r="A94" s="22"/>
      <c r="B94" s="22"/>
      <c r="C94" s="22"/>
      <c r="D94" s="22"/>
      <c r="E94" s="38" t="s">
        <v>94</v>
      </c>
      <c r="F94" s="10"/>
      <c r="G94" s="11"/>
      <c r="H94" s="12"/>
    </row>
    <row r="95" spans="1:8" ht="13" x14ac:dyDescent="0.25">
      <c r="A95" s="22"/>
      <c r="B95" s="22"/>
      <c r="C95" s="22"/>
      <c r="D95" s="22"/>
      <c r="E95" s="38" t="s">
        <v>114</v>
      </c>
      <c r="F95" s="10"/>
      <c r="G95" s="11"/>
      <c r="H95" s="12"/>
    </row>
    <row r="96" spans="1:8" ht="13" x14ac:dyDescent="0.25">
      <c r="A96" s="22"/>
      <c r="B96" s="22"/>
      <c r="C96" s="22"/>
      <c r="D96" s="22"/>
      <c r="E96" s="38" t="s">
        <v>115</v>
      </c>
      <c r="F96" s="13"/>
      <c r="G96" s="14"/>
      <c r="H96" s="15"/>
    </row>
    <row r="97" spans="1:8" x14ac:dyDescent="0.25">
      <c r="A97" s="22"/>
      <c r="B97" s="22"/>
      <c r="C97" s="22"/>
      <c r="D97" s="22"/>
      <c r="F97" s="17"/>
      <c r="G97" s="17"/>
      <c r="H97" s="17"/>
    </row>
    <row r="98" spans="1:8" ht="14" x14ac:dyDescent="0.25">
      <c r="A98" s="22"/>
      <c r="B98" s="22"/>
      <c r="C98" s="22"/>
      <c r="D98" s="22"/>
      <c r="E98" s="36" t="s">
        <v>95</v>
      </c>
      <c r="F98" s="3">
        <f>SUM(F99:F106)</f>
        <v>302000</v>
      </c>
      <c r="G98" s="3">
        <f>SUM(G99:G106)</f>
        <v>302000</v>
      </c>
      <c r="H98" s="3">
        <f>SUM(H99:H106)</f>
        <v>302000</v>
      </c>
    </row>
    <row r="99" spans="1:8" ht="13" x14ac:dyDescent="0.25">
      <c r="A99" s="22"/>
      <c r="B99" s="22"/>
      <c r="C99" s="22"/>
      <c r="D99" s="22"/>
      <c r="E99" s="38" t="s">
        <v>121</v>
      </c>
      <c r="F99" s="7"/>
      <c r="G99" s="8"/>
      <c r="H99" s="9"/>
    </row>
    <row r="100" spans="1:8" ht="13" x14ac:dyDescent="0.25">
      <c r="A100" s="22"/>
      <c r="B100" s="22"/>
      <c r="C100" s="22"/>
      <c r="D100" s="22"/>
      <c r="E100" s="38" t="s">
        <v>116</v>
      </c>
      <c r="F100" s="10"/>
      <c r="G100" s="11"/>
      <c r="H100" s="12"/>
    </row>
    <row r="101" spans="1:8" ht="13" x14ac:dyDescent="0.25">
      <c r="A101" s="22"/>
      <c r="B101" s="22"/>
      <c r="C101" s="22"/>
      <c r="D101" s="22"/>
      <c r="E101" s="38" t="s">
        <v>117</v>
      </c>
      <c r="F101" s="10"/>
      <c r="G101" s="11"/>
      <c r="H101" s="12"/>
    </row>
    <row r="102" spans="1:8" ht="13" x14ac:dyDescent="0.25">
      <c r="A102" s="22"/>
      <c r="B102" s="22"/>
      <c r="C102" s="22"/>
      <c r="D102" s="22"/>
      <c r="E102" s="38" t="s">
        <v>118</v>
      </c>
      <c r="F102" s="10">
        <v>150000</v>
      </c>
      <c r="G102" s="11">
        <v>150000</v>
      </c>
      <c r="H102" s="12">
        <v>150000</v>
      </c>
    </row>
    <row r="103" spans="1:8" ht="13" x14ac:dyDescent="0.25">
      <c r="A103" s="22"/>
      <c r="B103" s="22"/>
      <c r="C103" s="22"/>
      <c r="D103" s="22"/>
      <c r="E103" s="33" t="s">
        <v>96</v>
      </c>
      <c r="F103" s="10"/>
      <c r="G103" s="11"/>
      <c r="H103" s="12"/>
    </row>
    <row r="104" spans="1:8" ht="13" x14ac:dyDescent="0.25">
      <c r="A104" s="22"/>
      <c r="B104" s="22"/>
      <c r="C104" s="22"/>
      <c r="D104" s="22"/>
      <c r="E104" s="33" t="s">
        <v>97</v>
      </c>
      <c r="F104" s="10"/>
      <c r="G104" s="11"/>
      <c r="H104" s="12"/>
    </row>
    <row r="105" spans="1:8" ht="13" x14ac:dyDescent="0.25">
      <c r="A105" s="22"/>
      <c r="B105" s="22"/>
      <c r="C105" s="22"/>
      <c r="D105" s="22"/>
      <c r="E105" s="38" t="s">
        <v>98</v>
      </c>
      <c r="F105" s="10">
        <v>152000</v>
      </c>
      <c r="G105" s="11">
        <v>152000</v>
      </c>
      <c r="H105" s="12">
        <v>152000</v>
      </c>
    </row>
    <row r="106" spans="1:8" ht="13" x14ac:dyDescent="0.25">
      <c r="A106" s="22"/>
      <c r="B106" s="22"/>
      <c r="C106" s="22"/>
      <c r="D106" s="22"/>
      <c r="E106" s="38" t="s">
        <v>119</v>
      </c>
      <c r="F106" s="13"/>
      <c r="G106" s="14"/>
      <c r="H106" s="15"/>
    </row>
    <row r="107" spans="1:8" x14ac:dyDescent="0.25">
      <c r="A107" s="22"/>
      <c r="B107" s="22"/>
      <c r="C107" s="22"/>
      <c r="D107" s="22"/>
      <c r="F107" s="17"/>
      <c r="G107" s="17"/>
      <c r="H107" s="17"/>
    </row>
    <row r="108" spans="1:8" ht="13" hidden="1" x14ac:dyDescent="0.25"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1:8" hidden="1" x14ac:dyDescent="0.25">
      <c r="F109" s="7"/>
      <c r="G109" s="8"/>
      <c r="H109" s="9"/>
    </row>
    <row r="110" spans="1:8" hidden="1" x14ac:dyDescent="0.25">
      <c r="F110" s="10"/>
      <c r="G110" s="11"/>
      <c r="H110" s="12"/>
    </row>
    <row r="111" spans="1:8" hidden="1" x14ac:dyDescent="0.25">
      <c r="F111" s="10"/>
      <c r="G111" s="11"/>
      <c r="H111" s="12"/>
    </row>
    <row r="112" spans="1:8" hidden="1" x14ac:dyDescent="0.25">
      <c r="F112" s="13"/>
      <c r="G112" s="14"/>
      <c r="H112" s="15"/>
    </row>
    <row r="113" spans="5:8" ht="13" hidden="1" x14ac:dyDescent="0.25">
      <c r="E113" s="38"/>
      <c r="F113" s="11"/>
      <c r="G113" s="11"/>
      <c r="H113" s="11"/>
    </row>
    <row r="114" spans="5:8" ht="13" hidden="1" x14ac:dyDescent="0.25">
      <c r="E114" s="33"/>
      <c r="F114" s="17"/>
      <c r="G114" s="17"/>
      <c r="H114" s="17"/>
    </row>
    <row r="115" spans="5:8" ht="13" hidden="1" x14ac:dyDescent="0.2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5">
      <c r="E116" s="6"/>
      <c r="F116" s="7"/>
      <c r="G116" s="8"/>
      <c r="H116" s="9"/>
    </row>
    <row r="117" spans="5:8" hidden="1" x14ac:dyDescent="0.25">
      <c r="E117" s="6"/>
      <c r="F117" s="10"/>
      <c r="G117" s="11"/>
      <c r="H117" s="12"/>
    </row>
    <row r="118" spans="5:8" hidden="1" x14ac:dyDescent="0.25">
      <c r="E118" s="6"/>
      <c r="F118" s="10"/>
      <c r="G118" s="11"/>
      <c r="H118" s="12"/>
    </row>
    <row r="119" spans="5:8" hidden="1" x14ac:dyDescent="0.25">
      <c r="E119" s="6"/>
      <c r="F119" s="13"/>
      <c r="G119" s="14"/>
      <c r="H119" s="15"/>
    </row>
    <row r="120" spans="5:8" hidden="1" x14ac:dyDescent="0.25">
      <c r="E120" s="16"/>
      <c r="F120" s="17"/>
      <c r="G120" s="17"/>
      <c r="H120" s="17"/>
    </row>
    <row r="121" spans="5:8" ht="13" hidden="1" x14ac:dyDescent="0.25">
      <c r="E121" s="2"/>
      <c r="F121" s="3">
        <f>SUM(F122:F125)</f>
        <v>0</v>
      </c>
      <c r="G121" s="3">
        <f>SUM(G122:G125)</f>
        <v>0</v>
      </c>
      <c r="H121" s="3">
        <f>SUM(H122:H125)</f>
        <v>0</v>
      </c>
    </row>
    <row r="122" spans="5:8" hidden="1" x14ac:dyDescent="0.25">
      <c r="E122" s="6"/>
      <c r="F122" s="7"/>
      <c r="G122" s="8"/>
      <c r="H122" s="9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0"/>
      <c r="G124" s="11"/>
      <c r="H124" s="12"/>
    </row>
    <row r="125" spans="5:8" hidden="1" x14ac:dyDescent="0.25">
      <c r="E125" s="6"/>
      <c r="F125" s="13"/>
      <c r="G125" s="14"/>
      <c r="H125" s="15"/>
    </row>
    <row r="126" spans="5:8" ht="14" x14ac:dyDescent="0.25">
      <c r="E126" s="37" t="s">
        <v>75</v>
      </c>
      <c r="F126" s="18">
        <f>SUM(F45)</f>
        <v>31145000</v>
      </c>
      <c r="G126" s="18">
        <f>SUM(G45)</f>
        <v>5881000</v>
      </c>
      <c r="H126" s="18">
        <f>SUM(H45)</f>
        <v>12127000</v>
      </c>
    </row>
    <row r="127" spans="5:8" ht="13" x14ac:dyDescent="0.25">
      <c r="E127" s="2"/>
      <c r="F127" s="21"/>
      <c r="G127" s="21"/>
      <c r="H127" s="21"/>
    </row>
    <row r="128" spans="5:8" x14ac:dyDescent="0.25">
      <c r="E128" s="6"/>
      <c r="F128" s="21"/>
      <c r="G128" s="21"/>
      <c r="H128" s="21"/>
    </row>
    <row r="129" spans="5:8" x14ac:dyDescent="0.25">
      <c r="E129" s="6"/>
      <c r="F129" s="21"/>
      <c r="G129" s="21"/>
      <c r="H129" s="21"/>
    </row>
    <row r="130" spans="5:8" x14ac:dyDescent="0.25">
      <c r="E130" s="6"/>
      <c r="F130" s="21"/>
      <c r="G130" s="21"/>
      <c r="H130" s="21"/>
    </row>
    <row r="131" spans="5:8" x14ac:dyDescent="0.25">
      <c r="E131" s="6"/>
      <c r="F131" s="21"/>
      <c r="G131" s="21"/>
      <c r="H131" s="21"/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31</vt:i4>
      </vt:variant>
    </vt:vector>
  </HeadingPairs>
  <TitlesOfParts>
    <vt:vector size="62" baseType="lpstr">
      <vt:lpstr>Summary</vt:lpstr>
      <vt:lpstr>CPT</vt:lpstr>
      <vt:lpstr>DC1</vt:lpstr>
      <vt:lpstr>DC2</vt:lpstr>
      <vt:lpstr>DC3</vt:lpstr>
      <vt:lpstr>DC4</vt:lpstr>
      <vt:lpstr>DC5</vt:lpstr>
      <vt:lpstr>WC011</vt:lpstr>
      <vt:lpstr>WC012</vt:lpstr>
      <vt:lpstr>WC013</vt:lpstr>
      <vt:lpstr>WC014</vt:lpstr>
      <vt:lpstr>WC015</vt:lpstr>
      <vt:lpstr>WC022</vt:lpstr>
      <vt:lpstr>WC023</vt:lpstr>
      <vt:lpstr>WC024</vt:lpstr>
      <vt:lpstr>WC025</vt:lpstr>
      <vt:lpstr>WC026</vt:lpstr>
      <vt:lpstr>WC031</vt:lpstr>
      <vt:lpstr>WC032</vt:lpstr>
      <vt:lpstr>WC033</vt:lpstr>
      <vt:lpstr>WC034</vt:lpstr>
      <vt:lpstr>WC041</vt:lpstr>
      <vt:lpstr>WC042</vt:lpstr>
      <vt:lpstr>WC043</vt:lpstr>
      <vt:lpstr>WC044</vt:lpstr>
      <vt:lpstr>WC045</vt:lpstr>
      <vt:lpstr>WC047</vt:lpstr>
      <vt:lpstr>WC048</vt:lpstr>
      <vt:lpstr>WC051</vt:lpstr>
      <vt:lpstr>WC052</vt:lpstr>
      <vt:lpstr>WC053</vt:lpstr>
      <vt:lpstr>CPT!Print_Area</vt:lpstr>
      <vt:lpstr>'DC1'!Print_Area</vt:lpstr>
      <vt:lpstr>'DC2'!Print_Area</vt:lpstr>
      <vt:lpstr>'DC3'!Print_Area</vt:lpstr>
      <vt:lpstr>'DC4'!Print_Area</vt:lpstr>
      <vt:lpstr>'DC5'!Print_Area</vt:lpstr>
      <vt:lpstr>Summary!Print_Area</vt:lpstr>
      <vt:lpstr>'WC011'!Print_Area</vt:lpstr>
      <vt:lpstr>'WC012'!Print_Area</vt:lpstr>
      <vt:lpstr>'WC013'!Print_Area</vt:lpstr>
      <vt:lpstr>'WC014'!Print_Area</vt:lpstr>
      <vt:lpstr>'WC015'!Print_Area</vt:lpstr>
      <vt:lpstr>'WC022'!Print_Area</vt:lpstr>
      <vt:lpstr>'WC023'!Print_Area</vt:lpstr>
      <vt:lpstr>'WC024'!Print_Area</vt:lpstr>
      <vt:lpstr>'WC025'!Print_Area</vt:lpstr>
      <vt:lpstr>'WC026'!Print_Area</vt:lpstr>
      <vt:lpstr>'WC031'!Print_Area</vt:lpstr>
      <vt:lpstr>'WC032'!Print_Area</vt:lpstr>
      <vt:lpstr>'WC033'!Print_Area</vt:lpstr>
      <vt:lpstr>'WC034'!Print_Area</vt:lpstr>
      <vt:lpstr>'WC041'!Print_Area</vt:lpstr>
      <vt:lpstr>'WC042'!Print_Area</vt:lpstr>
      <vt:lpstr>'WC043'!Print_Area</vt:lpstr>
      <vt:lpstr>'WC044'!Print_Area</vt:lpstr>
      <vt:lpstr>'WC045'!Print_Area</vt:lpstr>
      <vt:lpstr>'WC047'!Print_Area</vt:lpstr>
      <vt:lpstr>'WC048'!Print_Area</vt:lpstr>
      <vt:lpstr>'WC051'!Print_Area</vt:lpstr>
      <vt:lpstr>'WC052'!Print_Area</vt:lpstr>
      <vt:lpstr>'WC053'!Print_Area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Pretty Mavhungu</dc:creator>
  <cp:lastModifiedBy>Pretty Langa</cp:lastModifiedBy>
  <dcterms:created xsi:type="dcterms:W3CDTF">2022-04-12T07:39:48Z</dcterms:created>
  <dcterms:modified xsi:type="dcterms:W3CDTF">2022-06-06T09:33:10Z</dcterms:modified>
</cp:coreProperties>
</file>